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P91" i="1" l="1"/>
  <c r="O91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 l="1"/>
  <c r="O73" i="1" l="1"/>
  <c r="O14" i="1"/>
  <c r="O72" i="1"/>
  <c r="O80" i="1"/>
  <c r="O65" i="1"/>
  <c r="O77" i="1"/>
  <c r="O62" i="1"/>
  <c r="O47" i="1"/>
  <c r="O58" i="1"/>
  <c r="O82" i="1"/>
  <c r="O10" i="1"/>
  <c r="O76" i="1"/>
  <c r="O67" i="1"/>
  <c r="O13" i="1"/>
  <c r="O12" i="1"/>
  <c r="O15" i="1"/>
  <c r="O85" i="1"/>
  <c r="O17" i="1"/>
  <c r="O6" i="1"/>
  <c r="O81" i="1"/>
  <c r="O11" i="1"/>
  <c r="O8" i="1"/>
  <c r="O23" i="1"/>
  <c r="O19" i="1"/>
  <c r="I91" i="1" l="1"/>
  <c r="H91" i="1"/>
</calcChain>
</file>

<file path=xl/sharedStrings.xml><?xml version="1.0" encoding="utf-8"?>
<sst xmlns="http://schemas.openxmlformats.org/spreadsheetml/2006/main" count="786" uniqueCount="345">
  <si>
    <t>Взыскатель</t>
  </si>
  <si>
    <t>СОДЕРЖИТ СЛОВА</t>
  </si>
  <si>
    <t>Статус</t>
  </si>
  <si>
    <t>ОДИН ИЗ</t>
  </si>
  <si>
    <t>[В исполнении]</t>
  </si>
  <si>
    <t>СПИ, ведущий ИП</t>
  </si>
  <si>
    <t>Регистрационный номер ИП</t>
  </si>
  <si>
    <t>Дата возбуждения</t>
  </si>
  <si>
    <t>Должник</t>
  </si>
  <si>
    <t>Сущность исполнения</t>
  </si>
  <si>
    <t>Сумма долга</t>
  </si>
  <si>
    <t>Остаток долга</t>
  </si>
  <si>
    <t>Адрес должника</t>
  </si>
  <si>
    <t>Номер ИД</t>
  </si>
  <si>
    <t>Дата выдачи ИД</t>
  </si>
  <si>
    <t>Орган, выдавший ИД</t>
  </si>
  <si>
    <t>Д.р. должника</t>
  </si>
  <si>
    <t>Ковалевская Ольга Александровна</t>
  </si>
  <si>
    <t>В исполнении</t>
  </si>
  <si>
    <t>39796/19/24049-ИП</t>
  </si>
  <si>
    <t>Колпакова Наталья Викторовна</t>
  </si>
  <si>
    <t>ООО "ТЕПЛОВЫЕ СЕТИ"</t>
  </si>
  <si>
    <t>Задолженность по платежам за жилую площадь, коммунальные платежи, включая пени, за исключением задолженности по платежам за газ, тепло и электроэнергию</t>
  </si>
  <si>
    <t>663980, Россия, Красноярский край, , г. Бородино, , ул. Ленина, д. 53, , кв. 16</t>
  </si>
  <si>
    <t>ВС № 061597828</t>
  </si>
  <si>
    <t>Судебный участок N 17 в г. Бородино</t>
  </si>
  <si>
    <t>35936/19/24049-ИП</t>
  </si>
  <si>
    <t>Кулигина Татьяна Ивановна</t>
  </si>
  <si>
    <t>Задолженность по платежам за жилую площадь, коммунальные платежи, включая пени</t>
  </si>
  <si>
    <t>663980, Россия, Красноярский край, , г. Бородино, , ул. Ленина, д. 53, , кв. 15</t>
  </si>
  <si>
    <t>2-1836/17/2016</t>
  </si>
  <si>
    <t>Хопта Наталья Вячеславовна</t>
  </si>
  <si>
    <t>35929/19/24049-ИП</t>
  </si>
  <si>
    <t>Смольников Евгений Владимирович</t>
  </si>
  <si>
    <t>663981, Россия, Красноярский край, , г. Бородино, , ул. Бородинская, д. 14, , кв. 3</t>
  </si>
  <si>
    <t>ВС № 054817609</t>
  </si>
  <si>
    <t>35928/19/24049-ИП</t>
  </si>
  <si>
    <t>Юдина Алена Викторовна</t>
  </si>
  <si>
    <t>ВС № 054822509</t>
  </si>
  <si>
    <t>35927/19/24049-ИП</t>
  </si>
  <si>
    <t>2-239/17/2017</t>
  </si>
  <si>
    <t>33566/19/24049-ИП</t>
  </si>
  <si>
    <t>Семенова Мария Дмитриевна</t>
  </si>
  <si>
    <t>663980, Красноярский край, Бородино г, Стахановский мкр, 6-51</t>
  </si>
  <si>
    <t>ФС № 007846207</t>
  </si>
  <si>
    <t>Бородинский городской суд</t>
  </si>
  <si>
    <t>33565/19/24049-ИП</t>
  </si>
  <si>
    <t>Гуторин Иван Владимирович</t>
  </si>
  <si>
    <t>663980, Красноярский край, Бородино г, Центральная ул, 10</t>
  </si>
  <si>
    <t>ВС № 055499765</t>
  </si>
  <si>
    <t>33564/19/24049-ИП</t>
  </si>
  <si>
    <t>Гуторина Тамара Владимировна</t>
  </si>
  <si>
    <t>663980, , Красноярский край, , г. Бородино, , ул. Центральная, д. 10, ,</t>
  </si>
  <si>
    <t>ВС № 055499766</t>
  </si>
  <si>
    <t>33563/19/24049-ИП</t>
  </si>
  <si>
    <t>2-238/17/2017</t>
  </si>
  <si>
    <t>33562/19/24049-ИП</t>
  </si>
  <si>
    <t>Табакаева Светлана Юрьевна</t>
  </si>
  <si>
    <t>663980, Красноярский край, Бородино г, 9 Мая ул, 95-26</t>
  </si>
  <si>
    <t>2-1781/17/2016</t>
  </si>
  <si>
    <t>33558/19/24049-ИП</t>
  </si>
  <si>
    <t>Прядун Лариса Васильевна</t>
  </si>
  <si>
    <t>663980, Красноярский край, Бородино г, Стахановский мкр, 5-47</t>
  </si>
  <si>
    <t>2-1479/17/2016</t>
  </si>
  <si>
    <t>33559/19/24049-ИП</t>
  </si>
  <si>
    <t>Прядун Антон Александрович</t>
  </si>
  <si>
    <t>2-1752/17/2016</t>
  </si>
  <si>
    <t>33185/19/24049-ИП</t>
  </si>
  <si>
    <t>Нурбисалиева Оксана Леонидовна</t>
  </si>
  <si>
    <t>663980, Россия, Красноярский край, , г. Бородино, , ул. Заводская, д. 6, , кв. 12</t>
  </si>
  <si>
    <t>33182/19/24049-ИП</t>
  </si>
  <si>
    <t>Ковригин Валерий Владимирович</t>
  </si>
  <si>
    <t>663980, Россия, Красноярский край, , г. Бородино, , мкр. Победы, д. 14, , кв. 83</t>
  </si>
  <si>
    <t>2-1472/17/2016</t>
  </si>
  <si>
    <t>Петрова Яна Сергеевна</t>
  </si>
  <si>
    <t>663980, Россия, Красноярский край, , г. Бородино, , ул. Ленина, д. 52а, , кв. 38</t>
  </si>
  <si>
    <t>33167/19/24049-ИП</t>
  </si>
  <si>
    <t>Петрова Елена Алеановна</t>
  </si>
  <si>
    <t>ФС № 007835836</t>
  </si>
  <si>
    <t>33169/19/24049-ИП</t>
  </si>
  <si>
    <t>Петров Алексей Сергеевич</t>
  </si>
  <si>
    <t>663980, Россия, Красноярский край, , г. Бородино, , ул. Ленина, д. 52, корп. А, кв. 38</t>
  </si>
  <si>
    <t>ФС № 007835837</t>
  </si>
  <si>
    <t>33171/19/24049-ИП</t>
  </si>
  <si>
    <t>ФС № 007835839</t>
  </si>
  <si>
    <t>33160/19/24049-ИП</t>
  </si>
  <si>
    <t>ФС № 007835840</t>
  </si>
  <si>
    <t>33156/19/24049-ИП</t>
  </si>
  <si>
    <t>33154/19/24049-ИП</t>
  </si>
  <si>
    <t>Вахаренко Олег Владимирович</t>
  </si>
  <si>
    <t>663980, Красноярский край, Бородино г, Октябрьская ул, 87-64</t>
  </si>
  <si>
    <t>ФС № 002885281</t>
  </si>
  <si>
    <t>18173/19/24049-ИП</t>
  </si>
  <si>
    <t>Линников Алексей Владимирович</t>
  </si>
  <si>
    <t>ООО "Уральские тепловые сети"</t>
  </si>
  <si>
    <t>663977, Красноярский край, Рыбинский р-н, Урал п, Советская ул, 9-1</t>
  </si>
  <si>
    <t>02-120-322/2017</t>
  </si>
  <si>
    <t>Судебный участок N 120 в Рыбинском районе</t>
  </si>
  <si>
    <t>17792/19/24049-ИП</t>
  </si>
  <si>
    <t>Кошеварова Ирина Анатольевна</t>
  </si>
  <si>
    <t>663977, , Красноярский край, Рыбинский р-н, , п. Урал, ул. Октябрьская, д. 11, , кв. 15</t>
  </si>
  <si>
    <t>ФС № 010616476</t>
  </si>
  <si>
    <t>Рыбинский районный суд</t>
  </si>
  <si>
    <t>17245/19/24049-ИП</t>
  </si>
  <si>
    <t>Дейцев Артем Сергеевич</t>
  </si>
  <si>
    <t>663977, Россия, Красноярский край, Рыбинский р-н, , рп. Урал, ул. Сибирская, д. 25, , кв. 8</t>
  </si>
  <si>
    <t>02-120-318/2017</t>
  </si>
  <si>
    <t>Емельянова Евгения Николаевна</t>
  </si>
  <si>
    <t>16331/19/24049-ИП</t>
  </si>
  <si>
    <t>Евсеева Татьяна Павловна</t>
  </si>
  <si>
    <t>ООО"Уральские тепловые сети"</t>
  </si>
  <si>
    <t>663977, Россия, Красноярский край, Рыбинский р-н, , п. Урал, ул. Советская, д. 12, , кв. 10</t>
  </si>
  <si>
    <t>02-2096/120/2018</t>
  </si>
  <si>
    <t>16298/19/24049-ИП</t>
  </si>
  <si>
    <t>Кашапова Ольга Витальевна</t>
  </si>
  <si>
    <t>663977, Россия, Красноярский край, Рыбинский р-н, , п. Урал, ул. Первомайская, д. 15, , кв. 11</t>
  </si>
  <si>
    <t>02-0349/120/2019</t>
  </si>
  <si>
    <t>Судебный участок N 119 в Рыбинском районе</t>
  </si>
  <si>
    <t>16293/19/24049-ИП</t>
  </si>
  <si>
    <t>Чертовских Тамара Ивановна</t>
  </si>
  <si>
    <t>663977, Красноярский край, Рыбинский р-н, Урал п, Майская ул, 4-20</t>
  </si>
  <si>
    <t>02-0351/120/2019</t>
  </si>
  <si>
    <t>16291/19/24049-ИП</t>
  </si>
  <si>
    <t>Иванов Анатолий Анатольевич</t>
  </si>
  <si>
    <t>663977, Россия, Красноярский край, Рыбинский р-н, , п. Урал, ул. Советская, д. 1, , кв. 9</t>
  </si>
  <si>
    <t>02-0346/120/2019</t>
  </si>
  <si>
    <t>Девяшина Ольга Викторовна</t>
  </si>
  <si>
    <t>44635/18/24049-ИП</t>
  </si>
  <si>
    <t>Иванова Елена Валерьевна</t>
  </si>
  <si>
    <t>663974, Россия, Красноярский край, Рыбинский р-н, , рп. Ирша, ул. Победы, д. 3 а, , кв. 1</t>
  </si>
  <si>
    <t>02-0889/120/2018</t>
  </si>
  <si>
    <t>44632/18/24049-ИП</t>
  </si>
  <si>
    <t>Дегтярева Нэля Николаевна</t>
  </si>
  <si>
    <t>663977, Россия, Красноярский край, Рыбинский р-н, , рп. Урал, ул. Первомайская, д. 14, , кв. 23</t>
  </si>
  <si>
    <t>02-2103/120/2018</t>
  </si>
  <si>
    <t>44630/18/24049-ИП</t>
  </si>
  <si>
    <t>Жалнин Валентин Юрьевич</t>
  </si>
  <si>
    <t>663977, Красноярский край, Рыбинский р-н, Урал п, Майская ул, 3-12</t>
  </si>
  <si>
    <t>02-0886/120/2018</t>
  </si>
  <si>
    <t>44629/18/24049-ИП</t>
  </si>
  <si>
    <t>Лунева Марина Васильевна</t>
  </si>
  <si>
    <t>663977, Россия, Красноярский край, Рыбинский р-н, , п. Урал, ул. Советская, д. 3, , кв. 4</t>
  </si>
  <si>
    <t>02-2102/120/2018</t>
  </si>
  <si>
    <t>44625/18/24049-ИП</t>
  </si>
  <si>
    <t>Лео Татьяна Владимировна</t>
  </si>
  <si>
    <t>663977, Россия, Красноярский край, Рыбинский р-н, , п. Урал, ул. Первомайская, д. 14, , кв. 15</t>
  </si>
  <si>
    <t>02-2095/120/2018</t>
  </si>
  <si>
    <t>44618/18/24049-ИП</t>
  </si>
  <si>
    <t>Филатова Ирина Владимировна</t>
  </si>
  <si>
    <t>663977, Красноярский край, Рыбинский р-н, Урал п, Советская ул, 2-1</t>
  </si>
  <si>
    <t>02-2098/120/2018</t>
  </si>
  <si>
    <t>44616/18/24049-ИП</t>
  </si>
  <si>
    <t>Кузнецов Тарас Николаевич</t>
  </si>
  <si>
    <t>663977, Россия, Красноярский край, Рыбинский р-н, , п. Урал, ул. Первомайская, д. 5, , кв. 2</t>
  </si>
  <si>
    <t>02-2100/120/2018</t>
  </si>
  <si>
    <t>44617/18/24049-ИП</t>
  </si>
  <si>
    <t>Кузнецова Алеся Михайловна</t>
  </si>
  <si>
    <t>44615/18/24049-ИП</t>
  </si>
  <si>
    <t>Лео Виктор Ригордович</t>
  </si>
  <si>
    <t>44612/18/24049-ИП</t>
  </si>
  <si>
    <t>Дурникин Сергей Александрович</t>
  </si>
  <si>
    <t>663977, Россия, Красноярский край, Рыбинский р-н, , п. Урал, ул. Сибирская, д. 17, , кв. 2</t>
  </si>
  <si>
    <t>02-0132/120/2018</t>
  </si>
  <si>
    <t>35629/18/24049-ИП</t>
  </si>
  <si>
    <t>Машукова Наталья Шариповна</t>
  </si>
  <si>
    <t>663977, Россия, Красноярский край, Рыбинский р-н, , рп. Урал, ул. Советская, д. 1, , кв. 12</t>
  </si>
  <si>
    <t>ФС № 021002848</t>
  </si>
  <si>
    <t>35627/18/24049-ИП</t>
  </si>
  <si>
    <t>663977, Красноярский край, Рыбинский р-н, Урал п, Сибирская ул, 18-3</t>
  </si>
  <si>
    <t>ФС № 015967243</t>
  </si>
  <si>
    <t>35626/18/24049-ИП</t>
  </si>
  <si>
    <t>Тарасова Любовь Владимировна</t>
  </si>
  <si>
    <t>663977, Россия, Красноярский край, Рыбинский р-н, , п. Урал, ул. Советская, д. 12, , кв. 5</t>
  </si>
  <si>
    <t>ФС № 021002851</t>
  </si>
  <si>
    <t>29823/18/24049-ИП</t>
  </si>
  <si>
    <t>Абакумова Надежда Алексеевна</t>
  </si>
  <si>
    <t>663977, Россия, Красноярский край, Рыбинский р-н, , п. Урал, ул. Сибирская, д. 11, , кв. 2</t>
  </si>
  <si>
    <t>02-1361/120/2018</t>
  </si>
  <si>
    <t>29818/18/24049-ИП</t>
  </si>
  <si>
    <t>Аничкина Полина Леонидовна</t>
  </si>
  <si>
    <t>663977, Россия, Красноярский край, Рыбинский р-н, , рп. Урал, ул. Шахтерская, д. 8, , кв. 4</t>
  </si>
  <si>
    <t>ФС № 010870612</t>
  </si>
  <si>
    <t>13127/18/24049-ИП</t>
  </si>
  <si>
    <t>Симонов Сергей Николаевич</t>
  </si>
  <si>
    <t>ООО "Тепловые сети"</t>
  </si>
  <si>
    <t>663980, Красноярский край, Бородино г, 9 Мая ул, 55-29</t>
  </si>
  <si>
    <t>ВС № 055499820</t>
  </si>
  <si>
    <t>11969/18/24049-ИП</t>
  </si>
  <si>
    <t>Бекмаев Иван Михайлович</t>
  </si>
  <si>
    <t>663977, Россия, Красноярский край, Рыбинский р-н, , п. Урал, ул. Майская, д. 3, , кв. 3</t>
  </si>
  <si>
    <t>02-0407/120/2018</t>
  </si>
  <si>
    <t>11966/18/24049-ИП</t>
  </si>
  <si>
    <t>Зорько Артем Олегович</t>
  </si>
  <si>
    <t>663977, , Красноярский край, Рыбинский р-н, , п. Урал, ул. Шахтерская, д. 16, , кв. 22</t>
  </si>
  <si>
    <t>02-0400/120/2018</t>
  </si>
  <si>
    <t>11962/18/24049-ИП</t>
  </si>
  <si>
    <t>Зорько Светлана Владимировна</t>
  </si>
  <si>
    <t>663977, Красноярский край, Рыбинский р-н, Урал п, Шахтерская ул, 16-22</t>
  </si>
  <si>
    <t>11957/18/24049-ИП</t>
  </si>
  <si>
    <t>Титенко Александр Семенович</t>
  </si>
  <si>
    <t>663977, Красноярский край, Рыбинский р-н, Урал п, Садовая ул, 6-1</t>
  </si>
  <si>
    <t>02-0408/120/2018</t>
  </si>
  <si>
    <t>7211/18/24049-ИП</t>
  </si>
  <si>
    <t>Дурникина Кристина Сергеевна</t>
  </si>
  <si>
    <t>663974, Россия, Красноярский край, Рыбинский р-н, , Урал д., ул. Сибирская, д. 17, , кв. 2</t>
  </si>
  <si>
    <t>7206/18/24049-ИП</t>
  </si>
  <si>
    <t>Жукова Ирина Ивановна</t>
  </si>
  <si>
    <t>663977, Россия, Красноярский край, Рыбинский р-н, , п. Урал, ул. Майская, д. 1, , кв. 1</t>
  </si>
  <si>
    <t>02-0129/120/2018</t>
  </si>
  <si>
    <t>5514/18/24049-ИП</t>
  </si>
  <si>
    <t>Маханькова Екатерина Александровна</t>
  </si>
  <si>
    <t>663977, Россия, Красноярский край, Рыбинский р-н, , п. Урал, ул. Первомайская, д. 11, , кв. 15</t>
  </si>
  <si>
    <t>ФС № 010870726</t>
  </si>
  <si>
    <t>3657/18/24049-ИП</t>
  </si>
  <si>
    <t>Цуканов Михаил Владимирович</t>
  </si>
  <si>
    <t>663980, Россия, Красноярский край, , г. Бородино, , ул. Ленина, д. 58, , кв. 61</t>
  </si>
  <si>
    <t>2-1788/17/2016</t>
  </si>
  <si>
    <t>3655/18/24049-ИП</t>
  </si>
  <si>
    <t>Пасикова Ирина Юрьевна</t>
  </si>
  <si>
    <t>663980, Россия, Красноярский край, , г. Бородино, , мкр. Победы, д. 1, , кв. 5</t>
  </si>
  <si>
    <t>2-987/17/2013</t>
  </si>
  <si>
    <t>3644/18/24049-ИП</t>
  </si>
  <si>
    <t>Суханова Наталья Валерьевна</t>
  </si>
  <si>
    <t>663980, Россия, Красноярский край, , г. Бородино, , ул. Ленина, д. 47, , кв. 406</t>
  </si>
  <si>
    <t>ФС № 015718103</t>
  </si>
  <si>
    <t>3638/18/24049-ИП</t>
  </si>
  <si>
    <t>Тукеева Елена Станиславовна</t>
  </si>
  <si>
    <t>663981, Россия, Красноярский край, , г. Бородино, , пер. Строительный, д. 6, , кв. 3</t>
  </si>
  <si>
    <t>ФС № 015718068</t>
  </si>
  <si>
    <t>35984/17/24049-ИП</t>
  </si>
  <si>
    <t>Шаронин Сергей Михайлович</t>
  </si>
  <si>
    <t>663977, Россия, Красноярский край, Рыбинский р-н, , п. Урал, ул. Шахтерская, д. 6, , кв. 24</t>
  </si>
  <si>
    <t>02-120-1502/2017</t>
  </si>
  <si>
    <t>Деркач Нина Николаевна</t>
  </si>
  <si>
    <t>30233/17/24049-ИП</t>
  </si>
  <si>
    <t>Вальдес Екатерина Владимировна</t>
  </si>
  <si>
    <t>663977, Россия, Красноярский край, Рыбинский р-н, , рп. Урал, ул. Шахтерская, д. 4, ,</t>
  </si>
  <si>
    <t>02-120-2099/2016</t>
  </si>
  <si>
    <t>29475/17/24049-ИП</t>
  </si>
  <si>
    <t>663980, Россия, Красноярский край, , г. Бородино, , мкр. Победы, д. 12, , кв. 5</t>
  </si>
  <si>
    <t>2-1848/17/2016</t>
  </si>
  <si>
    <t>14394/17/24049-ИП</t>
  </si>
  <si>
    <t>Агафонова Юлия Геннадьевна</t>
  </si>
  <si>
    <t>663980, Россия, Красноярский край, , г. Бородино, , ул. 9 Мая, д. 93, , кв. 83</t>
  </si>
  <si>
    <t>ВС № 030265585</t>
  </si>
  <si>
    <t>11253/17/24049-ИП</t>
  </si>
  <si>
    <t>Малянов Петр Федорович</t>
  </si>
  <si>
    <t>663977, Красноярский край, Рыбинский р-н, Урал п, Шахтерская ул, 22-8</t>
  </si>
  <si>
    <t>02-120-317/2017</t>
  </si>
  <si>
    <t>11256/17/24049-ИП</t>
  </si>
  <si>
    <t>Дейцев Сергей Анатольевич</t>
  </si>
  <si>
    <t>663977, , Красноярский край, Рыбинский р-н, , п. Урал, ул. Сибирская, д. 25, , кв. 8</t>
  </si>
  <si>
    <t>7316/17/24049-ИП</t>
  </si>
  <si>
    <t>Фирсова Ирина Константиновна</t>
  </si>
  <si>
    <t>663980, Красноярский край, Бородино г, Октябрьская ул, 86-39</t>
  </si>
  <si>
    <t>2-1846/17/2016</t>
  </si>
  <si>
    <t>7309/17/24049-ИП</t>
  </si>
  <si>
    <t>Степанова Ирина Игоревна</t>
  </si>
  <si>
    <t>663981, Россия, Красноярский край, , г. Бородино, , ул. 9 Мая, д. 46, , кв. 8</t>
  </si>
  <si>
    <t>2-1841/17/2016</t>
  </si>
  <si>
    <t>7290/17/24049-ИП</t>
  </si>
  <si>
    <t>Федосеева Ирина Васильевна</t>
  </si>
  <si>
    <t>663980, Красноярский край, Бородино г, 9 Мая ул, 95-87</t>
  </si>
  <si>
    <t>2-1750/17/2016</t>
  </si>
  <si>
    <t>7291/17/24049-ИП</t>
  </si>
  <si>
    <t>Федосеева Екатерина Леонидовна</t>
  </si>
  <si>
    <t>5093/17/24049-ИП</t>
  </si>
  <si>
    <t>Перминова Людмила Михайловна</t>
  </si>
  <si>
    <t>663977, Россия, Красноярский край, Рыбинский р-н, , рп. Урал, ул. Шахтерская, д. 22, , кв. 14</t>
  </si>
  <si>
    <t>02-120-2103/2016</t>
  </si>
  <si>
    <t>3693/17/24049-ИП</t>
  </si>
  <si>
    <t>02-120-1751/2016</t>
  </si>
  <si>
    <t>3695/17/24049-ИП</t>
  </si>
  <si>
    <t>Кунаев Александр Михайлович</t>
  </si>
  <si>
    <t>663977, , Красноярский край, Рыбинский р-н, , п. Урал, ул. Советская, д. 4, , кв. 7</t>
  </si>
  <si>
    <t>02-120-1749/2016</t>
  </si>
  <si>
    <t>3237/17/24049-ИП</t>
  </si>
  <si>
    <t>Берлан Максим Владимирович</t>
  </si>
  <si>
    <t>663980, Россия, Красноярский край, , г. Бородино, , мкр. Победы, д. 3, , кв. 3</t>
  </si>
  <si>
    <t>2-1627/17/2016</t>
  </si>
  <si>
    <t>3216/17/24049-ИП</t>
  </si>
  <si>
    <t>Улюкова Алена Павловна</t>
  </si>
  <si>
    <t>663980, Красноярский край, Бородино г, Победы мкр, 12-41</t>
  </si>
  <si>
    <t>2-1780/17/2016</t>
  </si>
  <si>
    <t>29248/16/24049-ИП</t>
  </si>
  <si>
    <t>Марченко Валерий Васильевич</t>
  </si>
  <si>
    <t>663977, Красноярский край, Рыбинский р-н, Урал п, Сибирская ул, 18-6</t>
  </si>
  <si>
    <t>ФС № 010616421</t>
  </si>
  <si>
    <t>28939/16/24049-ИП</t>
  </si>
  <si>
    <t>Сирацкий Андрей Васильевич</t>
  </si>
  <si>
    <t>663981, Россия, Красноярский край, , г. Бородино, , ул. Ленина, д. 51, , кв. 59</t>
  </si>
  <si>
    <t>2-1482/17/2016</t>
  </si>
  <si>
    <t>28930/16/24049-ИП</t>
  </si>
  <si>
    <t>Рулева Инна Николаевна</t>
  </si>
  <si>
    <t>663980, Красноярский край, Бородино г, Ленина ул, 62а-1</t>
  </si>
  <si>
    <t>2-1487/17/2016</t>
  </si>
  <si>
    <t>28923/16/24049-ИП</t>
  </si>
  <si>
    <t>Попкова Светлана Викторовна</t>
  </si>
  <si>
    <t>663980, Россия, Красноярский край, , г. Бородино, , ул. Победы, д. 8, , кв. 72</t>
  </si>
  <si>
    <t>2-1473/17/2016</t>
  </si>
  <si>
    <t>27773/16/24049-ИП</t>
  </si>
  <si>
    <t>Агавердыева Раиса Дмитриевна</t>
  </si>
  <si>
    <t>663977, Россия, Красноярский край, Рыбинский р-н, , рп. Урал, ул. Октябрьская, д. 1, , кв. 6</t>
  </si>
  <si>
    <t>02-120-1523/2016</t>
  </si>
  <si>
    <t>23717/16/24049-ИП</t>
  </si>
  <si>
    <t>Клименко Денис Анатольевич</t>
  </si>
  <si>
    <t>663980, Россия, Красноярский край, , г. Бородино, , ул. Октябрьская, д. 82, , кв. 90</t>
  </si>
  <si>
    <t>ФС № 007924852</t>
  </si>
  <si>
    <t>23629/16/24049-ИП</t>
  </si>
  <si>
    <t>Чекаль Татьяна Евгеньевна</t>
  </si>
  <si>
    <t>663980, Россия, Красноярский край, , г. Бородино, , ул. Ленина, д. 56, , кв. 70</t>
  </si>
  <si>
    <t>ФС № 007846014</t>
  </si>
  <si>
    <t>23628/16/24049-ИП</t>
  </si>
  <si>
    <t>Ложкина Анастасия Сергеевна</t>
  </si>
  <si>
    <t>, Россия, Красноярский край, , г. Бородино, , ул. Ленина, д. 56, , кв. 70</t>
  </si>
  <si>
    <t>ФС № 007846015</t>
  </si>
  <si>
    <t>23501/16/24049-ИП</t>
  </si>
  <si>
    <t>Корабельникова Ольга Александровна</t>
  </si>
  <si>
    <t>663980, Красноярский край, Бородино г, Ленина ул, 28-2</t>
  </si>
  <si>
    <t>ФС № 053576662</t>
  </si>
  <si>
    <t>21497/16/24049-ИП</t>
  </si>
  <si>
    <t>ФС № 015969908</t>
  </si>
  <si>
    <t>21496/16/24049-ИП</t>
  </si>
  <si>
    <t>663977, Красноярский край, Рыбинский р-н, Урал п, Сибирская ул, 18-7</t>
  </si>
  <si>
    <t>ФС № 015969907</t>
  </si>
  <si>
    <t>13195/16/24049-ИП</t>
  </si>
  <si>
    <t>Алиева Галина Щербатовна</t>
  </si>
  <si>
    <t>663980, Красноярский край, Бородино г, Комсомольская ул, 15-2</t>
  </si>
  <si>
    <t>ФС № 007846226</t>
  </si>
  <si>
    <t>Бородинский Городской суд</t>
  </si>
  <si>
    <t>10017/16/24049-ИП</t>
  </si>
  <si>
    <t>Титова Людмила Петровна</t>
  </si>
  <si>
    <t>663977, Россия, Красноярский край, Рыбинский р-н, , рп. Урал, ул. Майская, д. 4, , кв. 17</t>
  </si>
  <si>
    <t>ФС № 010616277</t>
  </si>
  <si>
    <t>8658/16/24049-ИП</t>
  </si>
  <si>
    <t>ФС № 007932224</t>
  </si>
  <si>
    <t>8063/16/24049-ИП</t>
  </si>
  <si>
    <t>Бекмаева Наталья Юрьевна</t>
  </si>
  <si>
    <t>663977, Россия, Красноярский край, Рыбинский р-н, , рп. Урал, ул. Октябрьская, д. 11, , кв. 12</t>
  </si>
  <si>
    <t>ФС № 007932182</t>
  </si>
  <si>
    <t>5230/13/49/24</t>
  </si>
  <si>
    <t>Рыбинский районный суд Красноярского края</t>
  </si>
  <si>
    <t>ООО Тепловые сети</t>
  </si>
  <si>
    <t>Оплата за период с 01.08.2019 по 17.12.2020</t>
  </si>
  <si>
    <t>Итого долг по состоянию на 14.01.2021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</si>
</sst>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1" xfId="0" applyFill="1" applyBorder="1" applyAlignment="1">
      <alignment wrapText="1"/>
    </xf>
    <xf numFmtId="2" fontId="0" fillId="0" borderId="0" xfId="0" applyNumberFormat="1" applyBorder="1"/>
    <xf numFmtId="2" fontId="0" fillId="0" borderId="1" xfId="0" applyNumberFormat="1" applyBorder="1"/>
    <xf numFmtId="4" fontId="0" fillId="0" borderId="0" xfId="0" applyNumberFormat="1" applyFill="1"/>
    <xf numFmtId="2" fontId="0" fillId="2" borderId="0" xfId="0" applyNumberFormat="1" applyFill="1" applyBorder="1"/>
    <xf numFmtId="2" fontId="0" fillId="2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topLeftCell="A88" zoomScale="70" zoomScaleNormal="70" workbookViewId="0">
      <selection activeCell="L96" sqref="L96"/>
    </sheetView>
  </sheetViews>
  <sheetFormatPr defaultRowHeight="14.4" x14ac:dyDescent="0.3"/>
  <cols>
    <col min="1" max="2" width="8.88671875" style="5"/>
    <col min="4" max="4" width="11.33203125" customWidth="1"/>
    <col min="8" max="8" width="14" customWidth="1"/>
    <col min="9" max="9" width="13.33203125" customWidth="1"/>
    <col min="12" max="12" width="11.109375" customWidth="1"/>
    <col min="14" max="14" width="10.88671875" customWidth="1"/>
    <col min="15" max="15" width="22.6640625" customWidth="1"/>
    <col min="16" max="16" width="27.44140625" style="10" customWidth="1"/>
  </cols>
  <sheetData>
    <row r="1" spans="1:16" ht="43.2" x14ac:dyDescent="0.3">
      <c r="A1" s="2" t="s">
        <v>0</v>
      </c>
      <c r="B1" s="2" t="s">
        <v>1</v>
      </c>
      <c r="C1" s="7" t="s">
        <v>342</v>
      </c>
      <c r="D1" s="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1"/>
    </row>
    <row r="2" spans="1:16" ht="43.2" x14ac:dyDescent="0.3">
      <c r="A2" s="2" t="s">
        <v>2</v>
      </c>
      <c r="B2" s="2" t="s">
        <v>3</v>
      </c>
      <c r="C2" s="2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</row>
    <row r="3" spans="1:1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8"/>
      <c r="P3" s="11"/>
    </row>
    <row r="4" spans="1:16" ht="57.6" x14ac:dyDescent="0.3">
      <c r="A4" s="2" t="s">
        <v>5</v>
      </c>
      <c r="B4" s="2" t="s">
        <v>2</v>
      </c>
      <c r="C4" s="2" t="s">
        <v>6</v>
      </c>
      <c r="D4" s="2" t="s">
        <v>7</v>
      </c>
      <c r="E4" s="2" t="s">
        <v>8</v>
      </c>
      <c r="F4" s="2" t="s">
        <v>0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9" t="s">
        <v>343</v>
      </c>
      <c r="P4" s="14" t="s">
        <v>344</v>
      </c>
    </row>
    <row r="5" spans="1:16" ht="331.2" x14ac:dyDescent="0.3">
      <c r="A5" s="2" t="s">
        <v>17</v>
      </c>
      <c r="B5" s="2" t="s">
        <v>18</v>
      </c>
      <c r="C5" s="2" t="s">
        <v>19</v>
      </c>
      <c r="D5" s="3">
        <v>43698</v>
      </c>
      <c r="E5" s="2" t="s">
        <v>20</v>
      </c>
      <c r="F5" s="2" t="s">
        <v>21</v>
      </c>
      <c r="G5" s="2" t="s">
        <v>22</v>
      </c>
      <c r="H5" s="4">
        <v>44638.11</v>
      </c>
      <c r="I5" s="4">
        <v>1930.07</v>
      </c>
      <c r="J5" s="2" t="s">
        <v>23</v>
      </c>
      <c r="K5" s="2" t="s">
        <v>24</v>
      </c>
      <c r="L5" s="3">
        <v>42331</v>
      </c>
      <c r="M5" s="2" t="s">
        <v>25</v>
      </c>
      <c r="N5" s="3">
        <v>34302</v>
      </c>
      <c r="O5" s="2"/>
      <c r="P5" s="11">
        <f>I5-O5</f>
        <v>1930.07</v>
      </c>
    </row>
    <row r="6" spans="1:16" ht="187.2" x14ac:dyDescent="0.3">
      <c r="A6" s="2" t="s">
        <v>17</v>
      </c>
      <c r="B6" s="2" t="s">
        <v>18</v>
      </c>
      <c r="C6" s="2" t="s">
        <v>26</v>
      </c>
      <c r="D6" s="3">
        <v>43669</v>
      </c>
      <c r="E6" s="2" t="s">
        <v>27</v>
      </c>
      <c r="F6" s="2" t="s">
        <v>21</v>
      </c>
      <c r="G6" s="2" t="s">
        <v>28</v>
      </c>
      <c r="H6" s="4">
        <v>26016.94</v>
      </c>
      <c r="I6" s="4">
        <v>26016.94</v>
      </c>
      <c r="J6" s="2" t="s">
        <v>29</v>
      </c>
      <c r="K6" s="2" t="s">
        <v>30</v>
      </c>
      <c r="L6" s="3">
        <v>42723</v>
      </c>
      <c r="M6" s="2" t="s">
        <v>25</v>
      </c>
      <c r="N6" s="3">
        <v>26879</v>
      </c>
      <c r="O6" s="2">
        <f>1.21</f>
        <v>1.21</v>
      </c>
      <c r="P6" s="11">
        <f>I6-O6</f>
        <v>26015.73</v>
      </c>
    </row>
    <row r="7" spans="1:16" ht="187.2" x14ac:dyDescent="0.3">
      <c r="A7" s="2" t="s">
        <v>31</v>
      </c>
      <c r="B7" s="2" t="s">
        <v>18</v>
      </c>
      <c r="C7" s="2" t="s">
        <v>32</v>
      </c>
      <c r="D7" s="3">
        <v>43669</v>
      </c>
      <c r="E7" s="2" t="s">
        <v>33</v>
      </c>
      <c r="F7" s="2" t="s">
        <v>21</v>
      </c>
      <c r="G7" s="2" t="s">
        <v>28</v>
      </c>
      <c r="H7" s="4">
        <v>49399.37</v>
      </c>
      <c r="I7" s="4">
        <v>49399.37</v>
      </c>
      <c r="J7" s="2" t="s">
        <v>34</v>
      </c>
      <c r="K7" s="2" t="s">
        <v>35</v>
      </c>
      <c r="L7" s="3">
        <v>42192</v>
      </c>
      <c r="M7" s="2" t="s">
        <v>25</v>
      </c>
      <c r="N7" s="3">
        <v>27431</v>
      </c>
      <c r="O7" s="2">
        <v>0</v>
      </c>
      <c r="P7" s="11">
        <f>I7-O7</f>
        <v>49399.37</v>
      </c>
    </row>
    <row r="8" spans="1:16" ht="187.2" x14ac:dyDescent="0.3">
      <c r="A8" s="2" t="s">
        <v>31</v>
      </c>
      <c r="B8" s="2" t="s">
        <v>18</v>
      </c>
      <c r="C8" s="2" t="s">
        <v>36</v>
      </c>
      <c r="D8" s="3">
        <v>43669</v>
      </c>
      <c r="E8" s="2" t="s">
        <v>37</v>
      </c>
      <c r="F8" s="2" t="s">
        <v>21</v>
      </c>
      <c r="G8" s="2" t="s">
        <v>28</v>
      </c>
      <c r="H8" s="4">
        <v>28444.69</v>
      </c>
      <c r="I8" s="4">
        <v>28444.58</v>
      </c>
      <c r="J8" s="2" t="s">
        <v>34</v>
      </c>
      <c r="K8" s="2" t="s">
        <v>38</v>
      </c>
      <c r="L8" s="3">
        <v>42101</v>
      </c>
      <c r="M8" s="2" t="s">
        <v>25</v>
      </c>
      <c r="N8" s="3">
        <v>28813</v>
      </c>
      <c r="O8" s="2">
        <f>0.11+0.63+0.06+0.36</f>
        <v>1.1600000000000001</v>
      </c>
      <c r="P8" s="11">
        <f>I8-O8</f>
        <v>28443.420000000002</v>
      </c>
    </row>
    <row r="9" spans="1:16" ht="187.2" x14ac:dyDescent="0.3">
      <c r="A9" s="2" t="s">
        <v>31</v>
      </c>
      <c r="B9" s="2" t="s">
        <v>18</v>
      </c>
      <c r="C9" s="2" t="s">
        <v>39</v>
      </c>
      <c r="D9" s="3">
        <v>43669</v>
      </c>
      <c r="E9" s="2" t="s">
        <v>33</v>
      </c>
      <c r="F9" s="2" t="s">
        <v>21</v>
      </c>
      <c r="G9" s="2" t="s">
        <v>28</v>
      </c>
      <c r="H9" s="4">
        <v>170475.48</v>
      </c>
      <c r="I9" s="4">
        <v>170464.35</v>
      </c>
      <c r="J9" s="2" t="s">
        <v>34</v>
      </c>
      <c r="K9" s="2" t="s">
        <v>40</v>
      </c>
      <c r="L9" s="3">
        <v>42800</v>
      </c>
      <c r="M9" s="2" t="s">
        <v>25</v>
      </c>
      <c r="N9" s="3">
        <v>27431</v>
      </c>
      <c r="O9" s="2">
        <v>0</v>
      </c>
      <c r="P9" s="11">
        <f>I9-O9</f>
        <v>170464.35</v>
      </c>
    </row>
    <row r="10" spans="1:16" ht="187.2" x14ac:dyDescent="0.3">
      <c r="A10" s="2" t="s">
        <v>31</v>
      </c>
      <c r="B10" s="2" t="s">
        <v>18</v>
      </c>
      <c r="C10" s="2" t="s">
        <v>41</v>
      </c>
      <c r="D10" s="3">
        <v>43658</v>
      </c>
      <c r="E10" s="2" t="s">
        <v>42</v>
      </c>
      <c r="F10" s="2" t="s">
        <v>21</v>
      </c>
      <c r="G10" s="2" t="s">
        <v>28</v>
      </c>
      <c r="H10" s="4">
        <v>59394.67</v>
      </c>
      <c r="I10" s="4">
        <v>52058.25</v>
      </c>
      <c r="J10" s="2" t="s">
        <v>43</v>
      </c>
      <c r="K10" s="2" t="s">
        <v>44</v>
      </c>
      <c r="L10" s="3">
        <v>42265</v>
      </c>
      <c r="M10" s="2" t="s">
        <v>45</v>
      </c>
      <c r="N10" s="3">
        <v>18007</v>
      </c>
      <c r="O10" s="2">
        <f>824.24+2490.38+824.24+824.24+824.24+824.24+824.24+29.1+824.24+7336.42+7379.49+9.02+1656.5+428.18+824.24+824.24+824.24+824.24</f>
        <v>28395.730000000007</v>
      </c>
      <c r="P10" s="11">
        <f>I10-O10</f>
        <v>23662.519999999993</v>
      </c>
    </row>
    <row r="11" spans="1:16" ht="187.2" x14ac:dyDescent="0.3">
      <c r="A11" s="2" t="s">
        <v>31</v>
      </c>
      <c r="B11" s="2" t="s">
        <v>18</v>
      </c>
      <c r="C11" s="2" t="s">
        <v>46</v>
      </c>
      <c r="D11" s="3">
        <v>43656</v>
      </c>
      <c r="E11" s="2" t="s">
        <v>47</v>
      </c>
      <c r="F11" s="2" t="s">
        <v>21</v>
      </c>
      <c r="G11" s="2" t="s">
        <v>28</v>
      </c>
      <c r="H11" s="4">
        <v>16548.78</v>
      </c>
      <c r="I11" s="4">
        <v>16548.78</v>
      </c>
      <c r="J11" s="2" t="s">
        <v>48</v>
      </c>
      <c r="K11" s="2" t="s">
        <v>49</v>
      </c>
      <c r="L11" s="3">
        <v>41883</v>
      </c>
      <c r="M11" s="2" t="s">
        <v>45</v>
      </c>
      <c r="N11" s="3">
        <v>22339</v>
      </c>
      <c r="O11" s="2">
        <f>4.6</f>
        <v>4.5999999999999996</v>
      </c>
      <c r="P11" s="11">
        <f>I11-O11</f>
        <v>16544.18</v>
      </c>
    </row>
    <row r="12" spans="1:16" ht="187.2" x14ac:dyDescent="0.3">
      <c r="A12" s="2" t="s">
        <v>31</v>
      </c>
      <c r="B12" s="2" t="s">
        <v>18</v>
      </c>
      <c r="C12" s="2" t="s">
        <v>50</v>
      </c>
      <c r="D12" s="3">
        <v>43656</v>
      </c>
      <c r="E12" s="2" t="s">
        <v>51</v>
      </c>
      <c r="F12" s="2" t="s">
        <v>21</v>
      </c>
      <c r="G12" s="2" t="s">
        <v>28</v>
      </c>
      <c r="H12" s="4">
        <v>49987.97</v>
      </c>
      <c r="I12" s="4">
        <v>49987.97</v>
      </c>
      <c r="J12" s="2" t="s">
        <v>52</v>
      </c>
      <c r="K12" s="2" t="s">
        <v>53</v>
      </c>
      <c r="L12" s="3">
        <v>41883</v>
      </c>
      <c r="M12" s="2" t="s">
        <v>45</v>
      </c>
      <c r="N12" s="3">
        <v>23328</v>
      </c>
      <c r="O12" s="2">
        <f>515.25+16.67+317.15+2.67+4.43+5.41+168.94+510.84+75.38+2.67+5.41+16.67+317.15+2.67+5.41+16.67+317.15+4.43+168.94+263.59+366.6+1079.78+534.91+517.89+1525.42+517.9+491.11+4.47+16.85+5.47+197.47+320.43</f>
        <v>8315.8000000000011</v>
      </c>
      <c r="P12" s="11">
        <f>I12-O12</f>
        <v>41672.17</v>
      </c>
    </row>
    <row r="13" spans="1:16" ht="187.2" x14ac:dyDescent="0.3">
      <c r="A13" s="2" t="s">
        <v>31</v>
      </c>
      <c r="B13" s="2" t="s">
        <v>18</v>
      </c>
      <c r="C13" s="2" t="s">
        <v>54</v>
      </c>
      <c r="D13" s="3">
        <v>43656</v>
      </c>
      <c r="E13" s="2" t="s">
        <v>51</v>
      </c>
      <c r="F13" s="2" t="s">
        <v>21</v>
      </c>
      <c r="G13" s="2" t="s">
        <v>28</v>
      </c>
      <c r="H13" s="4">
        <v>147239.78</v>
      </c>
      <c r="I13" s="4">
        <v>147239.78</v>
      </c>
      <c r="J13" s="2" t="s">
        <v>52</v>
      </c>
      <c r="K13" s="2" t="s">
        <v>55</v>
      </c>
      <c r="L13" s="3">
        <v>42800</v>
      </c>
      <c r="M13" s="2" t="s">
        <v>25</v>
      </c>
      <c r="N13" s="3">
        <v>23328</v>
      </c>
      <c r="O13" s="2">
        <f>1517.66+49.09+934.16+7.86+13.02+15.91+497.6+1504.62+222.02+7.86+15.91+49.09+934.16+7.86+15.91+49.09+934.16+13.02+497.6+776.39+1575.55+1525.43+1446.58+13.16+49.6+16.09+581.6+943.83</f>
        <v>14214.830000000002</v>
      </c>
      <c r="P13" s="11">
        <f>I13-O13</f>
        <v>133024.95000000001</v>
      </c>
    </row>
    <row r="14" spans="1:16" ht="187.2" x14ac:dyDescent="0.3">
      <c r="A14" s="2" t="s">
        <v>31</v>
      </c>
      <c r="B14" s="2" t="s">
        <v>18</v>
      </c>
      <c r="C14" s="2" t="s">
        <v>56</v>
      </c>
      <c r="D14" s="3">
        <v>43656</v>
      </c>
      <c r="E14" s="2" t="s">
        <v>57</v>
      </c>
      <c r="F14" s="2" t="s">
        <v>21</v>
      </c>
      <c r="G14" s="2" t="s">
        <v>28</v>
      </c>
      <c r="H14" s="4">
        <v>33825.57</v>
      </c>
      <c r="I14" s="4">
        <v>30425.919999999998</v>
      </c>
      <c r="J14" s="2" t="s">
        <v>58</v>
      </c>
      <c r="K14" s="2" t="s">
        <v>59</v>
      </c>
      <c r="L14" s="3">
        <v>42710</v>
      </c>
      <c r="M14" s="2" t="s">
        <v>25</v>
      </c>
      <c r="N14" s="3">
        <v>29128</v>
      </c>
      <c r="O14" s="2">
        <f>1182.6+284.42+0.71+0.71+2.42+0.61+0.77+0.08+0.26+0.05+0.12+0.02+1.6+16.26+0.01+0.03+0.19+0.04+3.76+0.05+0.19+5.5+1744.83+0.25+1654.57+1110.8+0.03+34.06+2.22+12.58+112.56+135.51+0.14</f>
        <v>6307.9500000000007</v>
      </c>
      <c r="P14" s="11">
        <f>I14-O14</f>
        <v>24117.969999999998</v>
      </c>
    </row>
    <row r="15" spans="1:16" ht="187.2" x14ac:dyDescent="0.3">
      <c r="A15" s="2" t="s">
        <v>31</v>
      </c>
      <c r="B15" s="2" t="s">
        <v>18</v>
      </c>
      <c r="C15" s="2" t="s">
        <v>60</v>
      </c>
      <c r="D15" s="3">
        <v>43656</v>
      </c>
      <c r="E15" s="2" t="s">
        <v>61</v>
      </c>
      <c r="F15" s="2" t="s">
        <v>21</v>
      </c>
      <c r="G15" s="2" t="s">
        <v>28</v>
      </c>
      <c r="H15" s="4">
        <v>20631.64</v>
      </c>
      <c r="I15" s="4">
        <v>20119.54</v>
      </c>
      <c r="J15" s="2" t="s">
        <v>62</v>
      </c>
      <c r="K15" s="2" t="s">
        <v>63</v>
      </c>
      <c r="L15" s="3">
        <v>42643</v>
      </c>
      <c r="M15" s="2" t="s">
        <v>25</v>
      </c>
      <c r="N15" s="3">
        <v>22964</v>
      </c>
      <c r="O15" s="2">
        <f>39.03+217.03+30.61+174.94+50.49+175.33+42.21+18.59+40.58+44.32+46.47+47.57+3.6+259.38+140.35+258.42+3.68+272.44+140.08+140.81</f>
        <v>2145.9300000000003</v>
      </c>
      <c r="P15" s="11">
        <f>I15-O15</f>
        <v>17973.61</v>
      </c>
    </row>
    <row r="16" spans="1:16" ht="187.2" x14ac:dyDescent="0.3">
      <c r="A16" s="2" t="s">
        <v>31</v>
      </c>
      <c r="B16" s="2" t="s">
        <v>18</v>
      </c>
      <c r="C16" s="2" t="s">
        <v>64</v>
      </c>
      <c r="D16" s="3">
        <v>43656</v>
      </c>
      <c r="E16" s="2" t="s">
        <v>65</v>
      </c>
      <c r="F16" s="2" t="s">
        <v>21</v>
      </c>
      <c r="G16" s="2" t="s">
        <v>28</v>
      </c>
      <c r="H16" s="4">
        <v>20631.64</v>
      </c>
      <c r="I16" s="4">
        <v>20119.54</v>
      </c>
      <c r="J16" s="2" t="s">
        <v>62</v>
      </c>
      <c r="K16" s="2" t="s">
        <v>63</v>
      </c>
      <c r="L16" s="3">
        <v>42643</v>
      </c>
      <c r="M16" s="2" t="s">
        <v>25</v>
      </c>
      <c r="N16" s="3">
        <v>31216</v>
      </c>
      <c r="O16" s="2">
        <v>0</v>
      </c>
      <c r="P16" s="11">
        <f>I16-O16</f>
        <v>20119.54</v>
      </c>
    </row>
    <row r="17" spans="1:16" ht="187.2" x14ac:dyDescent="0.3">
      <c r="A17" s="2" t="s">
        <v>17</v>
      </c>
      <c r="B17" s="2" t="s">
        <v>18</v>
      </c>
      <c r="C17" s="2" t="s">
        <v>67</v>
      </c>
      <c r="D17" s="3">
        <v>43654</v>
      </c>
      <c r="E17" s="2" t="s">
        <v>68</v>
      </c>
      <c r="F17" s="2" t="s">
        <v>21</v>
      </c>
      <c r="G17" s="2" t="s">
        <v>28</v>
      </c>
      <c r="H17" s="4">
        <v>63170.06</v>
      </c>
      <c r="I17" s="4">
        <v>45473.36</v>
      </c>
      <c r="J17" s="2" t="s">
        <v>69</v>
      </c>
      <c r="K17" s="2" t="s">
        <v>66</v>
      </c>
      <c r="L17" s="3">
        <v>42702</v>
      </c>
      <c r="M17" s="2" t="s">
        <v>25</v>
      </c>
      <c r="N17" s="3">
        <v>31921</v>
      </c>
      <c r="O17" s="2">
        <f>316.91+4969.48+31.56</f>
        <v>5317.95</v>
      </c>
      <c r="P17" s="11">
        <f>I17-O17</f>
        <v>40155.410000000003</v>
      </c>
    </row>
    <row r="18" spans="1:16" ht="187.2" x14ac:dyDescent="0.3">
      <c r="A18" s="2" t="s">
        <v>17</v>
      </c>
      <c r="B18" s="2" t="s">
        <v>18</v>
      </c>
      <c r="C18" s="2" t="s">
        <v>70</v>
      </c>
      <c r="D18" s="3">
        <v>43654</v>
      </c>
      <c r="E18" s="2" t="s">
        <v>71</v>
      </c>
      <c r="F18" s="2" t="s">
        <v>21</v>
      </c>
      <c r="G18" s="2" t="s">
        <v>28</v>
      </c>
      <c r="H18" s="4">
        <v>63364.85</v>
      </c>
      <c r="I18" s="4">
        <v>63364.85</v>
      </c>
      <c r="J18" s="2" t="s">
        <v>72</v>
      </c>
      <c r="K18" s="2" t="s">
        <v>73</v>
      </c>
      <c r="L18" s="3">
        <v>42643</v>
      </c>
      <c r="M18" s="2" t="s">
        <v>25</v>
      </c>
      <c r="N18" s="3">
        <v>26878</v>
      </c>
      <c r="O18" s="2">
        <v>0</v>
      </c>
      <c r="P18" s="11">
        <f>I18-O18</f>
        <v>63364.85</v>
      </c>
    </row>
    <row r="19" spans="1:16" ht="187.2" x14ac:dyDescent="0.3">
      <c r="A19" s="2" t="s">
        <v>17</v>
      </c>
      <c r="B19" s="2" t="s">
        <v>18</v>
      </c>
      <c r="C19" s="2" t="s">
        <v>76</v>
      </c>
      <c r="D19" s="3">
        <v>43654</v>
      </c>
      <c r="E19" s="2" t="s">
        <v>77</v>
      </c>
      <c r="F19" s="2" t="s">
        <v>21</v>
      </c>
      <c r="G19" s="2" t="s">
        <v>28</v>
      </c>
      <c r="H19" s="4">
        <v>37712.800000000003</v>
      </c>
      <c r="I19" s="4">
        <v>29142.799999999999</v>
      </c>
      <c r="J19" s="2" t="s">
        <v>75</v>
      </c>
      <c r="K19" s="2" t="s">
        <v>78</v>
      </c>
      <c r="L19" s="3">
        <v>42355</v>
      </c>
      <c r="M19" s="2" t="s">
        <v>45</v>
      </c>
      <c r="N19" s="3">
        <v>23804</v>
      </c>
      <c r="O19" s="2">
        <f>7583.27</f>
        <v>7583.27</v>
      </c>
      <c r="P19" s="11">
        <f>I19-O19</f>
        <v>21559.53</v>
      </c>
    </row>
    <row r="20" spans="1:16" ht="187.2" x14ac:dyDescent="0.3">
      <c r="A20" s="2" t="s">
        <v>17</v>
      </c>
      <c r="B20" s="2" t="s">
        <v>18</v>
      </c>
      <c r="C20" s="2" t="s">
        <v>79</v>
      </c>
      <c r="D20" s="3">
        <v>43654</v>
      </c>
      <c r="E20" s="2" t="s">
        <v>80</v>
      </c>
      <c r="F20" s="2" t="s">
        <v>21</v>
      </c>
      <c r="G20" s="2" t="s">
        <v>28</v>
      </c>
      <c r="H20" s="4">
        <v>37712.800000000003</v>
      </c>
      <c r="I20" s="4">
        <v>29142.799999999999</v>
      </c>
      <c r="J20" s="2" t="s">
        <v>81</v>
      </c>
      <c r="K20" s="2" t="s">
        <v>82</v>
      </c>
      <c r="L20" s="3">
        <v>42355</v>
      </c>
      <c r="M20" s="2" t="s">
        <v>45</v>
      </c>
      <c r="N20" s="3">
        <v>31707</v>
      </c>
      <c r="O20" s="2">
        <v>0</v>
      </c>
      <c r="P20" s="11">
        <f>I20-O20</f>
        <v>29142.799999999999</v>
      </c>
    </row>
    <row r="21" spans="1:16" ht="187.2" x14ac:dyDescent="0.3">
      <c r="A21" s="2" t="s">
        <v>17</v>
      </c>
      <c r="B21" s="2" t="s">
        <v>18</v>
      </c>
      <c r="C21" s="2" t="s">
        <v>83</v>
      </c>
      <c r="D21" s="3">
        <v>43654</v>
      </c>
      <c r="E21" s="2" t="s">
        <v>80</v>
      </c>
      <c r="F21" s="2" t="s">
        <v>21</v>
      </c>
      <c r="G21" s="2" t="s">
        <v>28</v>
      </c>
      <c r="H21" s="4">
        <v>32208.48</v>
      </c>
      <c r="I21" s="4">
        <v>31376.36</v>
      </c>
      <c r="J21" s="2" t="s">
        <v>81</v>
      </c>
      <c r="K21" s="2" t="s">
        <v>84</v>
      </c>
      <c r="L21" s="3">
        <v>42355</v>
      </c>
      <c r="M21" s="2" t="s">
        <v>45</v>
      </c>
      <c r="N21" s="3">
        <v>31707</v>
      </c>
      <c r="O21" s="2">
        <v>0</v>
      </c>
      <c r="P21" s="11">
        <f>I21-O21</f>
        <v>31376.36</v>
      </c>
    </row>
    <row r="22" spans="1:16" ht="187.2" x14ac:dyDescent="0.3">
      <c r="A22" s="2" t="s">
        <v>17</v>
      </c>
      <c r="B22" s="2" t="s">
        <v>18</v>
      </c>
      <c r="C22" s="2" t="s">
        <v>85</v>
      </c>
      <c r="D22" s="3">
        <v>43654</v>
      </c>
      <c r="E22" s="2" t="s">
        <v>74</v>
      </c>
      <c r="F22" s="2" t="s">
        <v>21</v>
      </c>
      <c r="G22" s="2" t="s">
        <v>28</v>
      </c>
      <c r="H22" s="4">
        <v>32208.48</v>
      </c>
      <c r="I22" s="4">
        <v>31376.36</v>
      </c>
      <c r="J22" s="2" t="s">
        <v>75</v>
      </c>
      <c r="K22" s="2" t="s">
        <v>86</v>
      </c>
      <c r="L22" s="3">
        <v>42355</v>
      </c>
      <c r="M22" s="2" t="s">
        <v>45</v>
      </c>
      <c r="N22" s="3">
        <v>31374</v>
      </c>
      <c r="O22" s="2">
        <v>0</v>
      </c>
      <c r="P22" s="11">
        <f>I22-O22</f>
        <v>31376.36</v>
      </c>
    </row>
    <row r="23" spans="1:16" ht="187.2" x14ac:dyDescent="0.3">
      <c r="A23" s="2" t="s">
        <v>31</v>
      </c>
      <c r="B23" s="2" t="s">
        <v>18</v>
      </c>
      <c r="C23" s="2" t="s">
        <v>87</v>
      </c>
      <c r="D23" s="3">
        <v>43654</v>
      </c>
      <c r="E23" s="2" t="s">
        <v>37</v>
      </c>
      <c r="F23" s="2" t="s">
        <v>21</v>
      </c>
      <c r="G23" s="2" t="s">
        <v>28</v>
      </c>
      <c r="H23" s="4">
        <v>170475.48</v>
      </c>
      <c r="I23" s="4">
        <v>170464.35</v>
      </c>
      <c r="J23" s="2" t="s">
        <v>34</v>
      </c>
      <c r="K23" s="2" t="s">
        <v>40</v>
      </c>
      <c r="L23" s="3">
        <v>42800</v>
      </c>
      <c r="M23" s="2" t="s">
        <v>25</v>
      </c>
      <c r="N23" s="3">
        <v>28813</v>
      </c>
      <c r="O23" s="2">
        <f>0.89+0.11+0.66</f>
        <v>1.6600000000000001</v>
      </c>
      <c r="P23" s="11">
        <f>I23-O23</f>
        <v>170462.69</v>
      </c>
    </row>
    <row r="24" spans="1:16" ht="187.2" x14ac:dyDescent="0.3">
      <c r="A24" s="2" t="s">
        <v>31</v>
      </c>
      <c r="B24" s="2" t="s">
        <v>18</v>
      </c>
      <c r="C24" s="2" t="s">
        <v>88</v>
      </c>
      <c r="D24" s="3">
        <v>43654</v>
      </c>
      <c r="E24" s="2" t="s">
        <v>89</v>
      </c>
      <c r="F24" s="2" t="s">
        <v>21</v>
      </c>
      <c r="G24" s="2" t="s">
        <v>28</v>
      </c>
      <c r="H24" s="4">
        <v>24776.83</v>
      </c>
      <c r="I24" s="4">
        <v>24776.83</v>
      </c>
      <c r="J24" s="2" t="s">
        <v>90</v>
      </c>
      <c r="K24" s="2" t="s">
        <v>91</v>
      </c>
      <c r="L24" s="3">
        <v>42221</v>
      </c>
      <c r="M24" s="2" t="s">
        <v>45</v>
      </c>
      <c r="N24" s="3">
        <v>24329</v>
      </c>
      <c r="O24" s="2">
        <v>0</v>
      </c>
      <c r="P24" s="11">
        <f>I24-O24</f>
        <v>24776.83</v>
      </c>
    </row>
    <row r="25" spans="1:16" ht="187.2" x14ac:dyDescent="0.3">
      <c r="A25" s="2" t="s">
        <v>31</v>
      </c>
      <c r="B25" s="2" t="s">
        <v>18</v>
      </c>
      <c r="C25" s="2" t="s">
        <v>92</v>
      </c>
      <c r="D25" s="3">
        <v>43566</v>
      </c>
      <c r="E25" s="2" t="s">
        <v>93</v>
      </c>
      <c r="F25" s="2" t="s">
        <v>94</v>
      </c>
      <c r="G25" s="2" t="s">
        <v>28</v>
      </c>
      <c r="H25" s="4">
        <v>75720.27</v>
      </c>
      <c r="I25" s="4">
        <v>75720.27</v>
      </c>
      <c r="J25" s="2" t="s">
        <v>95</v>
      </c>
      <c r="K25" s="2" t="s">
        <v>96</v>
      </c>
      <c r="L25" s="3">
        <v>42807</v>
      </c>
      <c r="M25" s="2" t="s">
        <v>97</v>
      </c>
      <c r="N25" s="3">
        <v>29139</v>
      </c>
      <c r="O25" s="2">
        <v>0</v>
      </c>
      <c r="P25" s="11">
        <f>I25-O25</f>
        <v>75720.27</v>
      </c>
    </row>
    <row r="26" spans="1:16" ht="187.2" x14ac:dyDescent="0.3">
      <c r="A26" s="2" t="s">
        <v>31</v>
      </c>
      <c r="B26" s="2" t="s">
        <v>18</v>
      </c>
      <c r="C26" s="2" t="s">
        <v>98</v>
      </c>
      <c r="D26" s="3">
        <v>43565</v>
      </c>
      <c r="E26" s="2" t="s">
        <v>99</v>
      </c>
      <c r="F26" s="2" t="s">
        <v>94</v>
      </c>
      <c r="G26" s="2" t="s">
        <v>28</v>
      </c>
      <c r="H26" s="4">
        <v>49500.39</v>
      </c>
      <c r="I26" s="4">
        <v>41827.949999999997</v>
      </c>
      <c r="J26" s="2" t="s">
        <v>100</v>
      </c>
      <c r="K26" s="2" t="s">
        <v>101</v>
      </c>
      <c r="L26" s="3">
        <v>42514</v>
      </c>
      <c r="M26" s="2" t="s">
        <v>102</v>
      </c>
      <c r="N26" s="3">
        <v>25338</v>
      </c>
      <c r="O26" s="2">
        <v>0</v>
      </c>
      <c r="P26" s="11">
        <f>I26-O26</f>
        <v>41827.949999999997</v>
      </c>
    </row>
    <row r="27" spans="1:16" ht="187.2" x14ac:dyDescent="0.3">
      <c r="A27" s="2" t="s">
        <v>31</v>
      </c>
      <c r="B27" s="2" t="s">
        <v>18</v>
      </c>
      <c r="C27" s="2" t="s">
        <v>103</v>
      </c>
      <c r="D27" s="3">
        <v>43564</v>
      </c>
      <c r="E27" s="2" t="s">
        <v>104</v>
      </c>
      <c r="F27" s="2" t="s">
        <v>94</v>
      </c>
      <c r="G27" s="2" t="s">
        <v>28</v>
      </c>
      <c r="H27" s="4">
        <v>296218.5</v>
      </c>
      <c r="I27" s="4">
        <v>144503.79</v>
      </c>
      <c r="J27" s="2" t="s">
        <v>105</v>
      </c>
      <c r="K27" s="2" t="s">
        <v>106</v>
      </c>
      <c r="L27" s="3">
        <v>42807</v>
      </c>
      <c r="M27" s="2" t="s">
        <v>97</v>
      </c>
      <c r="N27" s="3">
        <v>34955</v>
      </c>
      <c r="O27" s="2">
        <v>0</v>
      </c>
      <c r="P27" s="11">
        <f>I27-O27</f>
        <v>144503.79</v>
      </c>
    </row>
    <row r="28" spans="1:16" ht="187.2" x14ac:dyDescent="0.3">
      <c r="A28" s="2" t="s">
        <v>107</v>
      </c>
      <c r="B28" s="2" t="s">
        <v>18</v>
      </c>
      <c r="C28" s="2" t="s">
        <v>108</v>
      </c>
      <c r="D28" s="3">
        <v>43559</v>
      </c>
      <c r="E28" s="2" t="s">
        <v>109</v>
      </c>
      <c r="F28" s="2" t="s">
        <v>110</v>
      </c>
      <c r="G28" s="2" t="s">
        <v>28</v>
      </c>
      <c r="H28" s="4">
        <v>36473.25</v>
      </c>
      <c r="I28" s="4">
        <v>36473.25</v>
      </c>
      <c r="J28" s="2" t="s">
        <v>111</v>
      </c>
      <c r="K28" s="2" t="s">
        <v>112</v>
      </c>
      <c r="L28" s="3">
        <v>43381</v>
      </c>
      <c r="M28" s="2" t="s">
        <v>97</v>
      </c>
      <c r="N28" s="3">
        <v>19096</v>
      </c>
      <c r="O28" s="2">
        <v>0</v>
      </c>
      <c r="P28" s="11">
        <f>I28-O28</f>
        <v>36473.25</v>
      </c>
    </row>
    <row r="29" spans="1:16" ht="187.2" x14ac:dyDescent="0.3">
      <c r="A29" s="2" t="s">
        <v>31</v>
      </c>
      <c r="B29" s="2" t="s">
        <v>18</v>
      </c>
      <c r="C29" s="2" t="s">
        <v>113</v>
      </c>
      <c r="D29" s="3">
        <v>43559</v>
      </c>
      <c r="E29" s="2" t="s">
        <v>114</v>
      </c>
      <c r="F29" s="2" t="s">
        <v>94</v>
      </c>
      <c r="G29" s="2" t="s">
        <v>28</v>
      </c>
      <c r="H29" s="4">
        <v>33449.040000000001</v>
      </c>
      <c r="I29" s="4">
        <v>33449.040000000001</v>
      </c>
      <c r="J29" s="2" t="s">
        <v>115</v>
      </c>
      <c r="K29" s="2" t="s">
        <v>116</v>
      </c>
      <c r="L29" s="3">
        <v>43518</v>
      </c>
      <c r="M29" s="2" t="s">
        <v>117</v>
      </c>
      <c r="N29" s="3">
        <v>34160</v>
      </c>
      <c r="O29" s="2">
        <v>0</v>
      </c>
      <c r="P29" s="11">
        <f>I29-O29</f>
        <v>33449.040000000001</v>
      </c>
    </row>
    <row r="30" spans="1:16" ht="187.2" x14ac:dyDescent="0.3">
      <c r="A30" s="2" t="s">
        <v>31</v>
      </c>
      <c r="B30" s="2" t="s">
        <v>18</v>
      </c>
      <c r="C30" s="2" t="s">
        <v>118</v>
      </c>
      <c r="D30" s="3">
        <v>43559</v>
      </c>
      <c r="E30" s="2" t="s">
        <v>119</v>
      </c>
      <c r="F30" s="2" t="s">
        <v>94</v>
      </c>
      <c r="G30" s="2" t="s">
        <v>28</v>
      </c>
      <c r="H30" s="4">
        <v>101840.66</v>
      </c>
      <c r="I30" s="4">
        <v>98363.85</v>
      </c>
      <c r="J30" s="2" t="s">
        <v>120</v>
      </c>
      <c r="K30" s="2" t="s">
        <v>121</v>
      </c>
      <c r="L30" s="3">
        <v>43518</v>
      </c>
      <c r="M30" s="2" t="s">
        <v>117</v>
      </c>
      <c r="N30" s="3">
        <v>18451</v>
      </c>
      <c r="O30" s="2">
        <v>0</v>
      </c>
      <c r="P30" s="11">
        <f>I30-O30</f>
        <v>98363.85</v>
      </c>
    </row>
    <row r="31" spans="1:16" ht="187.2" x14ac:dyDescent="0.3">
      <c r="A31" s="2" t="s">
        <v>31</v>
      </c>
      <c r="B31" s="2" t="s">
        <v>18</v>
      </c>
      <c r="C31" s="2" t="s">
        <v>122</v>
      </c>
      <c r="D31" s="3">
        <v>43559</v>
      </c>
      <c r="E31" s="2" t="s">
        <v>123</v>
      </c>
      <c r="F31" s="2" t="s">
        <v>94</v>
      </c>
      <c r="G31" s="2" t="s">
        <v>28</v>
      </c>
      <c r="H31" s="4">
        <v>114476.84</v>
      </c>
      <c r="I31" s="4">
        <v>114476.84</v>
      </c>
      <c r="J31" s="2" t="s">
        <v>124</v>
      </c>
      <c r="K31" s="2" t="s">
        <v>125</v>
      </c>
      <c r="L31" s="3">
        <v>43518</v>
      </c>
      <c r="M31" s="2" t="s">
        <v>117</v>
      </c>
      <c r="N31" s="3">
        <v>25951</v>
      </c>
      <c r="O31" s="2">
        <v>0</v>
      </c>
      <c r="P31" s="11">
        <f>I31-O31</f>
        <v>114476.84</v>
      </c>
    </row>
    <row r="32" spans="1:16" ht="187.2" x14ac:dyDescent="0.3">
      <c r="A32" s="2" t="s">
        <v>126</v>
      </c>
      <c r="B32" s="2" t="s">
        <v>18</v>
      </c>
      <c r="C32" s="2" t="s">
        <v>127</v>
      </c>
      <c r="D32" s="3">
        <v>43430</v>
      </c>
      <c r="E32" s="2" t="s">
        <v>128</v>
      </c>
      <c r="F32" s="2" t="s">
        <v>94</v>
      </c>
      <c r="G32" s="2" t="s">
        <v>28</v>
      </c>
      <c r="H32" s="4">
        <v>31954.57</v>
      </c>
      <c r="I32" s="4">
        <v>26153.37</v>
      </c>
      <c r="J32" s="2" t="s">
        <v>129</v>
      </c>
      <c r="K32" s="2" t="s">
        <v>130</v>
      </c>
      <c r="L32" s="3">
        <v>43217</v>
      </c>
      <c r="M32" s="2" t="s">
        <v>97</v>
      </c>
      <c r="N32" s="3">
        <v>30728</v>
      </c>
      <c r="O32" s="2">
        <v>0</v>
      </c>
      <c r="P32" s="11">
        <f>I32-O32</f>
        <v>26153.37</v>
      </c>
    </row>
    <row r="33" spans="1:16" ht="187.2" x14ac:dyDescent="0.3">
      <c r="A33" s="2" t="s">
        <v>31</v>
      </c>
      <c r="B33" s="2" t="s">
        <v>18</v>
      </c>
      <c r="C33" s="2" t="s">
        <v>131</v>
      </c>
      <c r="D33" s="3">
        <v>43427</v>
      </c>
      <c r="E33" s="2" t="s">
        <v>132</v>
      </c>
      <c r="F33" s="2" t="s">
        <v>94</v>
      </c>
      <c r="G33" s="2" t="s">
        <v>28</v>
      </c>
      <c r="H33" s="4">
        <v>166445.63</v>
      </c>
      <c r="I33" s="4">
        <v>153205.78</v>
      </c>
      <c r="J33" s="2" t="s">
        <v>133</v>
      </c>
      <c r="K33" s="2" t="s">
        <v>134</v>
      </c>
      <c r="L33" s="3">
        <v>43381</v>
      </c>
      <c r="M33" s="2" t="s">
        <v>97</v>
      </c>
      <c r="N33" s="3">
        <v>22947</v>
      </c>
      <c r="O33" s="2">
        <v>0</v>
      </c>
      <c r="P33" s="11">
        <f>I33-O33</f>
        <v>153205.78</v>
      </c>
    </row>
    <row r="34" spans="1:16" ht="187.2" x14ac:dyDescent="0.3">
      <c r="A34" s="2" t="s">
        <v>31</v>
      </c>
      <c r="B34" s="2" t="s">
        <v>18</v>
      </c>
      <c r="C34" s="2" t="s">
        <v>135</v>
      </c>
      <c r="D34" s="3">
        <v>43427</v>
      </c>
      <c r="E34" s="2" t="s">
        <v>136</v>
      </c>
      <c r="F34" s="2" t="s">
        <v>94</v>
      </c>
      <c r="G34" s="2" t="s">
        <v>28</v>
      </c>
      <c r="H34" s="4">
        <v>115472.38</v>
      </c>
      <c r="I34" s="4">
        <v>101776.18</v>
      </c>
      <c r="J34" s="2" t="s">
        <v>137</v>
      </c>
      <c r="K34" s="2" t="s">
        <v>138</v>
      </c>
      <c r="L34" s="3">
        <v>43217</v>
      </c>
      <c r="M34" s="2" t="s">
        <v>97</v>
      </c>
      <c r="N34" s="3">
        <v>20946</v>
      </c>
      <c r="O34" s="2">
        <v>0</v>
      </c>
      <c r="P34" s="11">
        <f>I34-O34</f>
        <v>101776.18</v>
      </c>
    </row>
    <row r="35" spans="1:16" ht="187.2" x14ac:dyDescent="0.3">
      <c r="A35" s="2" t="s">
        <v>31</v>
      </c>
      <c r="B35" s="2" t="s">
        <v>18</v>
      </c>
      <c r="C35" s="2" t="s">
        <v>139</v>
      </c>
      <c r="D35" s="3">
        <v>43427</v>
      </c>
      <c r="E35" s="2" t="s">
        <v>140</v>
      </c>
      <c r="F35" s="2" t="s">
        <v>94</v>
      </c>
      <c r="G35" s="2" t="s">
        <v>28</v>
      </c>
      <c r="H35" s="4">
        <v>178987.68</v>
      </c>
      <c r="I35" s="4">
        <v>167789.91</v>
      </c>
      <c r="J35" s="2" t="s">
        <v>141</v>
      </c>
      <c r="K35" s="2" t="s">
        <v>142</v>
      </c>
      <c r="L35" s="3">
        <v>43381</v>
      </c>
      <c r="M35" s="2" t="s">
        <v>97</v>
      </c>
      <c r="N35" s="3">
        <v>23250</v>
      </c>
      <c r="O35" s="2">
        <v>0</v>
      </c>
      <c r="P35" s="11">
        <f>I35-O35</f>
        <v>167789.91</v>
      </c>
    </row>
    <row r="36" spans="1:16" ht="187.2" x14ac:dyDescent="0.3">
      <c r="A36" s="2" t="s">
        <v>31</v>
      </c>
      <c r="B36" s="2" t="s">
        <v>18</v>
      </c>
      <c r="C36" s="2" t="s">
        <v>143</v>
      </c>
      <c r="D36" s="3">
        <v>43427</v>
      </c>
      <c r="E36" s="2" t="s">
        <v>144</v>
      </c>
      <c r="F36" s="2" t="s">
        <v>94</v>
      </c>
      <c r="G36" s="2" t="s">
        <v>28</v>
      </c>
      <c r="H36" s="4">
        <v>40430.75</v>
      </c>
      <c r="I36" s="4">
        <v>35733.43</v>
      </c>
      <c r="J36" s="2" t="s">
        <v>145</v>
      </c>
      <c r="K36" s="2" t="s">
        <v>146</v>
      </c>
      <c r="L36" s="3">
        <v>43381</v>
      </c>
      <c r="M36" s="2" t="s">
        <v>97</v>
      </c>
      <c r="N36" s="3">
        <v>22812</v>
      </c>
      <c r="O36" s="2">
        <v>0</v>
      </c>
      <c r="P36" s="11">
        <f>I36-O36</f>
        <v>35733.43</v>
      </c>
    </row>
    <row r="37" spans="1:16" ht="187.2" x14ac:dyDescent="0.3">
      <c r="A37" s="2" t="s">
        <v>31</v>
      </c>
      <c r="B37" s="2" t="s">
        <v>18</v>
      </c>
      <c r="C37" s="2" t="s">
        <v>147</v>
      </c>
      <c r="D37" s="3">
        <v>43427</v>
      </c>
      <c r="E37" s="2" t="s">
        <v>148</v>
      </c>
      <c r="F37" s="2" t="s">
        <v>94</v>
      </c>
      <c r="G37" s="2" t="s">
        <v>28</v>
      </c>
      <c r="H37" s="4">
        <v>106930.39</v>
      </c>
      <c r="I37" s="4">
        <v>67036.97</v>
      </c>
      <c r="J37" s="2" t="s">
        <v>149</v>
      </c>
      <c r="K37" s="2" t="s">
        <v>150</v>
      </c>
      <c r="L37" s="3">
        <v>43381</v>
      </c>
      <c r="M37" s="2" t="s">
        <v>97</v>
      </c>
      <c r="N37" s="3">
        <v>24077</v>
      </c>
      <c r="O37" s="2">
        <v>0</v>
      </c>
      <c r="P37" s="11">
        <f>I37-O37</f>
        <v>67036.97</v>
      </c>
    </row>
    <row r="38" spans="1:16" ht="187.2" x14ac:dyDescent="0.3">
      <c r="A38" s="2" t="s">
        <v>31</v>
      </c>
      <c r="B38" s="2" t="s">
        <v>18</v>
      </c>
      <c r="C38" s="2" t="s">
        <v>151</v>
      </c>
      <c r="D38" s="3">
        <v>43427</v>
      </c>
      <c r="E38" s="2" t="s">
        <v>152</v>
      </c>
      <c r="F38" s="2" t="s">
        <v>94</v>
      </c>
      <c r="G38" s="2" t="s">
        <v>28</v>
      </c>
      <c r="H38" s="4">
        <v>99172.5</v>
      </c>
      <c r="I38" s="4">
        <v>92833.86</v>
      </c>
      <c r="J38" s="2" t="s">
        <v>153</v>
      </c>
      <c r="K38" s="2" t="s">
        <v>154</v>
      </c>
      <c r="L38" s="3">
        <v>43381</v>
      </c>
      <c r="M38" s="2" t="s">
        <v>97</v>
      </c>
      <c r="N38" s="3">
        <v>24137</v>
      </c>
      <c r="O38" s="2">
        <v>0</v>
      </c>
      <c r="P38" s="11">
        <f>I38-O38</f>
        <v>92833.86</v>
      </c>
    </row>
    <row r="39" spans="1:16" ht="187.2" x14ac:dyDescent="0.3">
      <c r="A39" s="2" t="s">
        <v>31</v>
      </c>
      <c r="B39" s="2" t="s">
        <v>18</v>
      </c>
      <c r="C39" s="2" t="s">
        <v>155</v>
      </c>
      <c r="D39" s="3">
        <v>43427</v>
      </c>
      <c r="E39" s="2" t="s">
        <v>156</v>
      </c>
      <c r="F39" s="2" t="s">
        <v>94</v>
      </c>
      <c r="G39" s="2" t="s">
        <v>28</v>
      </c>
      <c r="H39" s="4">
        <v>99172.5</v>
      </c>
      <c r="I39" s="4">
        <v>92833.86</v>
      </c>
      <c r="J39" s="2" t="s">
        <v>153</v>
      </c>
      <c r="K39" s="2" t="s">
        <v>154</v>
      </c>
      <c r="L39" s="3">
        <v>43381</v>
      </c>
      <c r="M39" s="2" t="s">
        <v>97</v>
      </c>
      <c r="N39" s="3">
        <v>28806</v>
      </c>
      <c r="O39" s="2">
        <v>0</v>
      </c>
      <c r="P39" s="11">
        <f>I39-O39</f>
        <v>92833.86</v>
      </c>
    </row>
    <row r="40" spans="1:16" ht="187.2" x14ac:dyDescent="0.3">
      <c r="A40" s="2" t="s">
        <v>31</v>
      </c>
      <c r="B40" s="2" t="s">
        <v>18</v>
      </c>
      <c r="C40" s="2" t="s">
        <v>157</v>
      </c>
      <c r="D40" s="3">
        <v>43427</v>
      </c>
      <c r="E40" s="2" t="s">
        <v>158</v>
      </c>
      <c r="F40" s="2" t="s">
        <v>94</v>
      </c>
      <c r="G40" s="2" t="s">
        <v>28</v>
      </c>
      <c r="H40" s="4">
        <v>40430.75</v>
      </c>
      <c r="I40" s="4">
        <v>35733.43</v>
      </c>
      <c r="J40" s="2" t="s">
        <v>145</v>
      </c>
      <c r="K40" s="2" t="s">
        <v>146</v>
      </c>
      <c r="L40" s="3">
        <v>43381</v>
      </c>
      <c r="M40" s="2" t="s">
        <v>97</v>
      </c>
      <c r="N40" s="3">
        <v>21483</v>
      </c>
      <c r="O40" s="2">
        <v>0</v>
      </c>
      <c r="P40" s="11">
        <f>I40-O40</f>
        <v>35733.43</v>
      </c>
    </row>
    <row r="41" spans="1:16" ht="187.2" x14ac:dyDescent="0.3">
      <c r="A41" s="2" t="s">
        <v>31</v>
      </c>
      <c r="B41" s="2" t="s">
        <v>18</v>
      </c>
      <c r="C41" s="2" t="s">
        <v>159</v>
      </c>
      <c r="D41" s="3">
        <v>43427</v>
      </c>
      <c r="E41" s="2" t="s">
        <v>160</v>
      </c>
      <c r="F41" s="2" t="s">
        <v>94</v>
      </c>
      <c r="G41" s="2" t="s">
        <v>28</v>
      </c>
      <c r="H41" s="4">
        <v>182884.01</v>
      </c>
      <c r="I41" s="4">
        <v>137031.06</v>
      </c>
      <c r="J41" s="2" t="s">
        <v>161</v>
      </c>
      <c r="K41" s="2" t="s">
        <v>162</v>
      </c>
      <c r="L41" s="3">
        <v>43122</v>
      </c>
      <c r="M41" s="2" t="s">
        <v>97</v>
      </c>
      <c r="N41" s="3">
        <v>30023</v>
      </c>
      <c r="O41" s="2">
        <v>0</v>
      </c>
      <c r="P41" s="11">
        <f>I41-O41</f>
        <v>137031.06</v>
      </c>
    </row>
    <row r="42" spans="1:16" ht="187.2" x14ac:dyDescent="0.3">
      <c r="A42" s="2" t="s">
        <v>31</v>
      </c>
      <c r="B42" s="2" t="s">
        <v>18</v>
      </c>
      <c r="C42" s="2" t="s">
        <v>163</v>
      </c>
      <c r="D42" s="3">
        <v>43371</v>
      </c>
      <c r="E42" s="2" t="s">
        <v>164</v>
      </c>
      <c r="F42" s="2" t="s">
        <v>94</v>
      </c>
      <c r="G42" s="2" t="s">
        <v>28</v>
      </c>
      <c r="H42" s="4">
        <v>152998.64000000001</v>
      </c>
      <c r="I42" s="4">
        <v>116238.33</v>
      </c>
      <c r="J42" s="2" t="s">
        <v>165</v>
      </c>
      <c r="K42" s="2" t="s">
        <v>166</v>
      </c>
      <c r="L42" s="3">
        <v>43336</v>
      </c>
      <c r="M42" s="2" t="s">
        <v>102</v>
      </c>
      <c r="N42" s="3">
        <v>28642</v>
      </c>
      <c r="O42" s="2">
        <v>0</v>
      </c>
      <c r="P42" s="11">
        <f>I42-O42</f>
        <v>116238.33</v>
      </c>
    </row>
    <row r="43" spans="1:16" ht="187.2" x14ac:dyDescent="0.3">
      <c r="A43" s="2" t="s">
        <v>31</v>
      </c>
      <c r="B43" s="2" t="s">
        <v>18</v>
      </c>
      <c r="C43" s="2" t="s">
        <v>167</v>
      </c>
      <c r="D43" s="3">
        <v>43371</v>
      </c>
      <c r="E43" s="2" t="s">
        <v>123</v>
      </c>
      <c r="F43" s="2" t="s">
        <v>94</v>
      </c>
      <c r="G43" s="2" t="s">
        <v>28</v>
      </c>
      <c r="H43" s="4">
        <v>124079.57</v>
      </c>
      <c r="I43" s="4">
        <v>124079.57</v>
      </c>
      <c r="J43" s="2" t="s">
        <v>168</v>
      </c>
      <c r="K43" s="2" t="s">
        <v>169</v>
      </c>
      <c r="L43" s="3">
        <v>42548</v>
      </c>
      <c r="M43" s="2" t="s">
        <v>102</v>
      </c>
      <c r="N43" s="3">
        <v>25951</v>
      </c>
      <c r="O43" s="2">
        <v>0</v>
      </c>
      <c r="P43" s="11">
        <f>I43-O43</f>
        <v>124079.57</v>
      </c>
    </row>
    <row r="44" spans="1:16" ht="187.2" x14ac:dyDescent="0.3">
      <c r="A44" s="2" t="s">
        <v>31</v>
      </c>
      <c r="B44" s="2" t="s">
        <v>18</v>
      </c>
      <c r="C44" s="2" t="s">
        <v>170</v>
      </c>
      <c r="D44" s="3">
        <v>43371</v>
      </c>
      <c r="E44" s="2" t="s">
        <v>171</v>
      </c>
      <c r="F44" s="2" t="s">
        <v>94</v>
      </c>
      <c r="G44" s="2" t="s">
        <v>28</v>
      </c>
      <c r="H44" s="4">
        <v>330669.05</v>
      </c>
      <c r="I44" s="4">
        <v>249174.52</v>
      </c>
      <c r="J44" s="2" t="s">
        <v>172</v>
      </c>
      <c r="K44" s="2" t="s">
        <v>173</v>
      </c>
      <c r="L44" s="3">
        <v>43336</v>
      </c>
      <c r="M44" s="2" t="s">
        <v>102</v>
      </c>
      <c r="N44" s="3">
        <v>32737</v>
      </c>
      <c r="O44" s="2">
        <v>0</v>
      </c>
      <c r="P44" s="11">
        <f>I44-O44</f>
        <v>249174.52</v>
      </c>
    </row>
    <row r="45" spans="1:16" ht="187.2" x14ac:dyDescent="0.3">
      <c r="A45" s="2" t="s">
        <v>31</v>
      </c>
      <c r="B45" s="2" t="s">
        <v>18</v>
      </c>
      <c r="C45" s="2" t="s">
        <v>174</v>
      </c>
      <c r="D45" s="3">
        <v>43328</v>
      </c>
      <c r="E45" s="2" t="s">
        <v>175</v>
      </c>
      <c r="F45" s="2" t="s">
        <v>94</v>
      </c>
      <c r="G45" s="2" t="s">
        <v>28</v>
      </c>
      <c r="H45" s="4">
        <v>163145.57999999999</v>
      </c>
      <c r="I45" s="4">
        <v>123502.42</v>
      </c>
      <c r="J45" s="2" t="s">
        <v>176</v>
      </c>
      <c r="K45" s="2" t="s">
        <v>177</v>
      </c>
      <c r="L45" s="3">
        <v>43287</v>
      </c>
      <c r="M45" s="2" t="s">
        <v>97</v>
      </c>
      <c r="N45" s="3">
        <v>21307</v>
      </c>
      <c r="O45" s="2">
        <v>0</v>
      </c>
      <c r="P45" s="11">
        <f>I45-O45</f>
        <v>123502.42</v>
      </c>
    </row>
    <row r="46" spans="1:16" ht="187.2" x14ac:dyDescent="0.3">
      <c r="A46" s="2" t="s">
        <v>31</v>
      </c>
      <c r="B46" s="2" t="s">
        <v>18</v>
      </c>
      <c r="C46" s="2" t="s">
        <v>178</v>
      </c>
      <c r="D46" s="3">
        <v>43328</v>
      </c>
      <c r="E46" s="2" t="s">
        <v>179</v>
      </c>
      <c r="F46" s="2" t="s">
        <v>94</v>
      </c>
      <c r="G46" s="2" t="s">
        <v>28</v>
      </c>
      <c r="H46" s="4">
        <v>117971.15</v>
      </c>
      <c r="I46" s="4">
        <v>113841.55</v>
      </c>
      <c r="J46" s="2" t="s">
        <v>180</v>
      </c>
      <c r="K46" s="2" t="s">
        <v>181</v>
      </c>
      <c r="L46" s="3">
        <v>42885</v>
      </c>
      <c r="M46" s="2" t="s">
        <v>102</v>
      </c>
      <c r="N46" s="3">
        <v>32158</v>
      </c>
      <c r="O46" s="2">
        <v>0</v>
      </c>
      <c r="P46" s="11">
        <f>I46-O46</f>
        <v>113841.55</v>
      </c>
    </row>
    <row r="47" spans="1:16" ht="187.2" x14ac:dyDescent="0.3">
      <c r="A47" s="2" t="s">
        <v>31</v>
      </c>
      <c r="B47" s="2" t="s">
        <v>18</v>
      </c>
      <c r="C47" s="2" t="s">
        <v>182</v>
      </c>
      <c r="D47" s="3">
        <v>43202</v>
      </c>
      <c r="E47" s="2" t="s">
        <v>183</v>
      </c>
      <c r="F47" s="2" t="s">
        <v>184</v>
      </c>
      <c r="G47" s="2" t="s">
        <v>28</v>
      </c>
      <c r="H47" s="4">
        <v>84206.2</v>
      </c>
      <c r="I47" s="4">
        <v>68531.92</v>
      </c>
      <c r="J47" s="2" t="s">
        <v>185</v>
      </c>
      <c r="K47" s="2" t="s">
        <v>186</v>
      </c>
      <c r="L47" s="3">
        <v>41908</v>
      </c>
      <c r="M47" s="2" t="s">
        <v>45</v>
      </c>
      <c r="N47" s="3">
        <v>21217</v>
      </c>
      <c r="O47" s="2">
        <f>507.34+507.34+0.99+18.05+417.62+1879.3+40.46+417.62+389.33+389.33+386.2+2239.08+477.94+477.81+447.81+21.53+418.76+498.2+507.34+507.34+83.86+507.34</f>
        <v>11140.590000000002</v>
      </c>
      <c r="P47" s="11">
        <f>I47-O47</f>
        <v>57391.329999999994</v>
      </c>
    </row>
    <row r="48" spans="1:16" ht="187.2" x14ac:dyDescent="0.3">
      <c r="A48" s="2" t="s">
        <v>31</v>
      </c>
      <c r="B48" s="2" t="s">
        <v>18</v>
      </c>
      <c r="C48" s="2" t="s">
        <v>187</v>
      </c>
      <c r="D48" s="3">
        <v>43194</v>
      </c>
      <c r="E48" s="2" t="s">
        <v>188</v>
      </c>
      <c r="F48" s="2" t="s">
        <v>94</v>
      </c>
      <c r="G48" s="2" t="s">
        <v>28</v>
      </c>
      <c r="H48" s="4">
        <v>306591.84999999998</v>
      </c>
      <c r="I48" s="4">
        <v>176569.79</v>
      </c>
      <c r="J48" s="2" t="s">
        <v>189</v>
      </c>
      <c r="K48" s="2" t="s">
        <v>190</v>
      </c>
      <c r="L48" s="3">
        <v>43152</v>
      </c>
      <c r="M48" s="2" t="s">
        <v>97</v>
      </c>
      <c r="N48" s="3">
        <v>21113</v>
      </c>
      <c r="O48" s="2">
        <v>0</v>
      </c>
      <c r="P48" s="11">
        <f>I48-O48</f>
        <v>176569.79</v>
      </c>
    </row>
    <row r="49" spans="1:16" ht="187.2" x14ac:dyDescent="0.3">
      <c r="A49" s="2" t="s">
        <v>31</v>
      </c>
      <c r="B49" s="2" t="s">
        <v>18</v>
      </c>
      <c r="C49" s="2" t="s">
        <v>191</v>
      </c>
      <c r="D49" s="3">
        <v>43194</v>
      </c>
      <c r="E49" s="2" t="s">
        <v>192</v>
      </c>
      <c r="F49" s="2" t="s">
        <v>94</v>
      </c>
      <c r="G49" s="2" t="s">
        <v>28</v>
      </c>
      <c r="H49" s="4">
        <v>311321.61</v>
      </c>
      <c r="I49" s="4">
        <v>247084.97</v>
      </c>
      <c r="J49" s="2" t="s">
        <v>193</v>
      </c>
      <c r="K49" s="2" t="s">
        <v>194</v>
      </c>
      <c r="L49" s="3">
        <v>43152</v>
      </c>
      <c r="M49" s="2" t="s">
        <v>97</v>
      </c>
      <c r="N49" s="3">
        <v>32035</v>
      </c>
      <c r="O49" s="2">
        <v>0</v>
      </c>
      <c r="P49" s="11">
        <f>I49-O49</f>
        <v>247084.97</v>
      </c>
    </row>
    <row r="50" spans="1:16" ht="187.2" x14ac:dyDescent="0.3">
      <c r="A50" s="2" t="s">
        <v>31</v>
      </c>
      <c r="B50" s="2" t="s">
        <v>18</v>
      </c>
      <c r="C50" s="2" t="s">
        <v>195</v>
      </c>
      <c r="D50" s="3">
        <v>43194</v>
      </c>
      <c r="E50" s="2" t="s">
        <v>196</v>
      </c>
      <c r="F50" s="2" t="s">
        <v>94</v>
      </c>
      <c r="G50" s="2" t="s">
        <v>28</v>
      </c>
      <c r="H50" s="4">
        <v>311321.61</v>
      </c>
      <c r="I50" s="4">
        <v>247084.97</v>
      </c>
      <c r="J50" s="2" t="s">
        <v>197</v>
      </c>
      <c r="K50" s="2" t="s">
        <v>194</v>
      </c>
      <c r="L50" s="3">
        <v>43152</v>
      </c>
      <c r="M50" s="2" t="s">
        <v>97</v>
      </c>
      <c r="N50" s="3">
        <v>25183</v>
      </c>
      <c r="O50" s="2">
        <v>0</v>
      </c>
      <c r="P50" s="11">
        <f>I50-O50</f>
        <v>247084.97</v>
      </c>
    </row>
    <row r="51" spans="1:16" ht="187.2" x14ac:dyDescent="0.3">
      <c r="A51" s="2" t="s">
        <v>31</v>
      </c>
      <c r="B51" s="2" t="s">
        <v>18</v>
      </c>
      <c r="C51" s="2" t="s">
        <v>198</v>
      </c>
      <c r="D51" s="3">
        <v>43194</v>
      </c>
      <c r="E51" s="2" t="s">
        <v>199</v>
      </c>
      <c r="F51" s="2" t="s">
        <v>94</v>
      </c>
      <c r="G51" s="2" t="s">
        <v>28</v>
      </c>
      <c r="H51" s="4">
        <v>25072.560000000001</v>
      </c>
      <c r="I51" s="4">
        <v>18836.54</v>
      </c>
      <c r="J51" s="2" t="s">
        <v>200</v>
      </c>
      <c r="K51" s="2" t="s">
        <v>201</v>
      </c>
      <c r="L51" s="3">
        <v>43152</v>
      </c>
      <c r="M51" s="2" t="s">
        <v>97</v>
      </c>
      <c r="N51" s="3">
        <v>21359</v>
      </c>
      <c r="O51" s="2">
        <v>0</v>
      </c>
      <c r="P51" s="11">
        <f>I51-O51</f>
        <v>18836.54</v>
      </c>
    </row>
    <row r="52" spans="1:16" ht="187.2" x14ac:dyDescent="0.3">
      <c r="A52" s="2" t="s">
        <v>31</v>
      </c>
      <c r="B52" s="2" t="s">
        <v>18</v>
      </c>
      <c r="C52" s="2" t="s">
        <v>202</v>
      </c>
      <c r="D52" s="3">
        <v>43160</v>
      </c>
      <c r="E52" s="2" t="s">
        <v>203</v>
      </c>
      <c r="F52" s="2" t="s">
        <v>94</v>
      </c>
      <c r="G52" s="2" t="s">
        <v>28</v>
      </c>
      <c r="H52" s="4">
        <v>182884.01</v>
      </c>
      <c r="I52" s="4">
        <v>137031.06</v>
      </c>
      <c r="J52" s="2" t="s">
        <v>204</v>
      </c>
      <c r="K52" s="2" t="s">
        <v>162</v>
      </c>
      <c r="L52" s="3">
        <v>43122</v>
      </c>
      <c r="M52" s="2" t="s">
        <v>97</v>
      </c>
      <c r="N52" s="3">
        <v>30633</v>
      </c>
      <c r="O52" s="2">
        <v>0</v>
      </c>
      <c r="P52" s="11">
        <f>I52-O52</f>
        <v>137031.06</v>
      </c>
    </row>
    <row r="53" spans="1:16" ht="187.2" x14ac:dyDescent="0.3">
      <c r="A53" s="2" t="s">
        <v>31</v>
      </c>
      <c r="B53" s="2" t="s">
        <v>18</v>
      </c>
      <c r="C53" s="2" t="s">
        <v>205</v>
      </c>
      <c r="D53" s="3">
        <v>43160</v>
      </c>
      <c r="E53" s="2" t="s">
        <v>206</v>
      </c>
      <c r="F53" s="2" t="s">
        <v>94</v>
      </c>
      <c r="G53" s="2" t="s">
        <v>28</v>
      </c>
      <c r="H53" s="4">
        <v>35331.9</v>
      </c>
      <c r="I53" s="4">
        <v>27987.63</v>
      </c>
      <c r="J53" s="2" t="s">
        <v>207</v>
      </c>
      <c r="K53" s="2" t="s">
        <v>208</v>
      </c>
      <c r="L53" s="3">
        <v>43122</v>
      </c>
      <c r="M53" s="2" t="s">
        <v>97</v>
      </c>
      <c r="N53" s="3">
        <v>25848</v>
      </c>
      <c r="O53" s="2">
        <v>0</v>
      </c>
      <c r="P53" s="11">
        <f>I53-O53</f>
        <v>27987.63</v>
      </c>
    </row>
    <row r="54" spans="1:16" ht="187.2" x14ac:dyDescent="0.3">
      <c r="A54" s="2" t="s">
        <v>31</v>
      </c>
      <c r="B54" s="2" t="s">
        <v>18</v>
      </c>
      <c r="C54" s="2" t="s">
        <v>209</v>
      </c>
      <c r="D54" s="3">
        <v>43150</v>
      </c>
      <c r="E54" s="2" t="s">
        <v>210</v>
      </c>
      <c r="F54" s="2" t="s">
        <v>94</v>
      </c>
      <c r="G54" s="2" t="s">
        <v>28</v>
      </c>
      <c r="H54" s="4">
        <v>98540.39</v>
      </c>
      <c r="I54" s="2">
        <v>500</v>
      </c>
      <c r="J54" s="2" t="s">
        <v>211</v>
      </c>
      <c r="K54" s="2" t="s">
        <v>212</v>
      </c>
      <c r="L54" s="3">
        <v>42926</v>
      </c>
      <c r="M54" s="2" t="s">
        <v>102</v>
      </c>
      <c r="N54" s="3">
        <v>31339</v>
      </c>
      <c r="O54" s="2">
        <v>0</v>
      </c>
      <c r="P54" s="11">
        <f>I54-O54</f>
        <v>500</v>
      </c>
    </row>
    <row r="55" spans="1:16" ht="187.2" x14ac:dyDescent="0.3">
      <c r="A55" s="2" t="s">
        <v>17</v>
      </c>
      <c r="B55" s="2" t="s">
        <v>18</v>
      </c>
      <c r="C55" s="2" t="s">
        <v>213</v>
      </c>
      <c r="D55" s="3">
        <v>43136</v>
      </c>
      <c r="E55" s="2" t="s">
        <v>214</v>
      </c>
      <c r="F55" s="2" t="s">
        <v>184</v>
      </c>
      <c r="G55" s="2" t="s">
        <v>28</v>
      </c>
      <c r="H55" s="4">
        <v>62359.21</v>
      </c>
      <c r="I55" s="4">
        <v>62359.21</v>
      </c>
      <c r="J55" s="2" t="s">
        <v>215</v>
      </c>
      <c r="K55" s="2" t="s">
        <v>216</v>
      </c>
      <c r="L55" s="3">
        <v>42710</v>
      </c>
      <c r="M55" s="2" t="s">
        <v>25</v>
      </c>
      <c r="N55" s="3">
        <v>28760</v>
      </c>
      <c r="O55" s="2">
        <v>0</v>
      </c>
      <c r="P55" s="11">
        <f>I55-O55</f>
        <v>62359.21</v>
      </c>
    </row>
    <row r="56" spans="1:16" ht="187.2" x14ac:dyDescent="0.3">
      <c r="A56" s="2" t="s">
        <v>17</v>
      </c>
      <c r="B56" s="2" t="s">
        <v>18</v>
      </c>
      <c r="C56" s="2" t="s">
        <v>217</v>
      </c>
      <c r="D56" s="3">
        <v>43136</v>
      </c>
      <c r="E56" s="2" t="s">
        <v>218</v>
      </c>
      <c r="F56" s="2" t="s">
        <v>184</v>
      </c>
      <c r="G56" s="2" t="s">
        <v>28</v>
      </c>
      <c r="H56" s="4">
        <v>54758.51</v>
      </c>
      <c r="I56" s="4">
        <v>54758.51</v>
      </c>
      <c r="J56" s="2" t="s">
        <v>219</v>
      </c>
      <c r="K56" s="2" t="s">
        <v>220</v>
      </c>
      <c r="L56" s="3">
        <v>41522</v>
      </c>
      <c r="M56" s="2" t="s">
        <v>25</v>
      </c>
      <c r="N56" s="3">
        <v>32287</v>
      </c>
      <c r="O56" s="2">
        <v>0</v>
      </c>
      <c r="P56" s="11">
        <f>I56-O56</f>
        <v>54758.51</v>
      </c>
    </row>
    <row r="57" spans="1:16" ht="187.2" x14ac:dyDescent="0.3">
      <c r="A57" s="2" t="s">
        <v>17</v>
      </c>
      <c r="B57" s="2" t="s">
        <v>18</v>
      </c>
      <c r="C57" s="2" t="s">
        <v>221</v>
      </c>
      <c r="D57" s="3">
        <v>43136</v>
      </c>
      <c r="E57" s="2" t="s">
        <v>222</v>
      </c>
      <c r="F57" s="2" t="s">
        <v>184</v>
      </c>
      <c r="G57" s="2" t="s">
        <v>28</v>
      </c>
      <c r="H57" s="4">
        <v>59167.73</v>
      </c>
      <c r="I57" s="4">
        <v>59167.73</v>
      </c>
      <c r="J57" s="2" t="s">
        <v>223</v>
      </c>
      <c r="K57" s="2" t="s">
        <v>224</v>
      </c>
      <c r="L57" s="3">
        <v>42613</v>
      </c>
      <c r="M57" s="2" t="s">
        <v>45</v>
      </c>
      <c r="N57" s="3">
        <v>28858</v>
      </c>
      <c r="O57" s="2">
        <v>0</v>
      </c>
      <c r="P57" s="11">
        <f>I57-O57</f>
        <v>59167.73</v>
      </c>
    </row>
    <row r="58" spans="1:16" ht="187.2" x14ac:dyDescent="0.3">
      <c r="A58" s="2" t="s">
        <v>31</v>
      </c>
      <c r="B58" s="2" t="s">
        <v>18</v>
      </c>
      <c r="C58" s="2" t="s">
        <v>225</v>
      </c>
      <c r="D58" s="3">
        <v>43136</v>
      </c>
      <c r="E58" s="2" t="s">
        <v>226</v>
      </c>
      <c r="F58" s="2" t="s">
        <v>184</v>
      </c>
      <c r="G58" s="2" t="s">
        <v>28</v>
      </c>
      <c r="H58" s="4">
        <v>39850.5</v>
      </c>
      <c r="I58" s="4">
        <v>36796.910000000003</v>
      </c>
      <c r="J58" s="2" t="s">
        <v>227</v>
      </c>
      <c r="K58" s="2" t="s">
        <v>228</v>
      </c>
      <c r="L58" s="3">
        <v>42599</v>
      </c>
      <c r="M58" s="2" t="s">
        <v>45</v>
      </c>
      <c r="N58" s="3">
        <v>29365</v>
      </c>
      <c r="O58" s="2">
        <f>306.29+612.58+616.72+1927.77+118.6+810.57+1303.64+766.03+838.97+2097.22+234.89+376.18+1521.49+1521.49+1197.74+1219.98+1078.42+2866.36+2694.68+376.62+376.63+376.63+376.63+1922.75+288.75+288.75+577.5+577.5+577.5+1442.95+28.83+577.18</f>
        <v>29897.840000000004</v>
      </c>
      <c r="P58" s="11">
        <f>I58-O58</f>
        <v>6899.07</v>
      </c>
    </row>
    <row r="59" spans="1:16" ht="187.2" x14ac:dyDescent="0.3">
      <c r="A59" s="2" t="s">
        <v>31</v>
      </c>
      <c r="B59" s="2" t="s">
        <v>18</v>
      </c>
      <c r="C59" s="2" t="s">
        <v>229</v>
      </c>
      <c r="D59" s="3">
        <v>43110</v>
      </c>
      <c r="E59" s="2" t="s">
        <v>230</v>
      </c>
      <c r="F59" s="2" t="s">
        <v>94</v>
      </c>
      <c r="G59" s="2" t="s">
        <v>28</v>
      </c>
      <c r="H59" s="4">
        <v>68702.42</v>
      </c>
      <c r="I59" s="4">
        <v>58184.52</v>
      </c>
      <c r="J59" s="2" t="s">
        <v>231</v>
      </c>
      <c r="K59" s="2" t="s">
        <v>232</v>
      </c>
      <c r="L59" s="3">
        <v>43006</v>
      </c>
      <c r="M59" s="2" t="s">
        <v>97</v>
      </c>
      <c r="N59" s="3">
        <v>25302</v>
      </c>
      <c r="O59" s="2">
        <v>0</v>
      </c>
      <c r="P59" s="11">
        <f>I59-O59</f>
        <v>58184.52</v>
      </c>
    </row>
    <row r="60" spans="1:16" ht="187.2" x14ac:dyDescent="0.3">
      <c r="A60" s="2" t="s">
        <v>233</v>
      </c>
      <c r="B60" s="2" t="s">
        <v>18</v>
      </c>
      <c r="C60" s="2" t="s">
        <v>234</v>
      </c>
      <c r="D60" s="3">
        <v>43053</v>
      </c>
      <c r="E60" s="2" t="s">
        <v>235</v>
      </c>
      <c r="F60" s="2" t="s">
        <v>110</v>
      </c>
      <c r="G60" s="2" t="s">
        <v>28</v>
      </c>
      <c r="H60" s="4">
        <v>28572.38</v>
      </c>
      <c r="I60" s="4">
        <v>28572.38</v>
      </c>
      <c r="J60" s="2" t="s">
        <v>236</v>
      </c>
      <c r="K60" s="2" t="s">
        <v>237</v>
      </c>
      <c r="L60" s="3">
        <v>42730</v>
      </c>
      <c r="M60" s="2" t="s">
        <v>97</v>
      </c>
      <c r="N60" s="3">
        <v>31997</v>
      </c>
      <c r="O60" s="2">
        <v>0</v>
      </c>
      <c r="P60" s="11">
        <f>I60-O60</f>
        <v>28572.38</v>
      </c>
    </row>
    <row r="61" spans="1:16" ht="187.2" x14ac:dyDescent="0.3">
      <c r="A61" s="2" t="s">
        <v>17</v>
      </c>
      <c r="B61" s="2" t="s">
        <v>18</v>
      </c>
      <c r="C61" s="2" t="s">
        <v>238</v>
      </c>
      <c r="D61" s="3">
        <v>43048</v>
      </c>
      <c r="E61" s="2" t="s">
        <v>218</v>
      </c>
      <c r="F61" s="2" t="s">
        <v>184</v>
      </c>
      <c r="G61" s="2" t="s">
        <v>28</v>
      </c>
      <c r="H61" s="4">
        <v>56409.54</v>
      </c>
      <c r="I61" s="4">
        <v>55504.84</v>
      </c>
      <c r="J61" s="2" t="s">
        <v>239</v>
      </c>
      <c r="K61" s="2" t="s">
        <v>240</v>
      </c>
      <c r="L61" s="3">
        <v>42723</v>
      </c>
      <c r="M61" s="2" t="s">
        <v>25</v>
      </c>
      <c r="N61" s="3">
        <v>32287</v>
      </c>
      <c r="O61" s="2">
        <v>0</v>
      </c>
      <c r="P61" s="11">
        <f>I61-O61</f>
        <v>55504.84</v>
      </c>
    </row>
    <row r="62" spans="1:16" ht="187.2" x14ac:dyDescent="0.3">
      <c r="A62" s="2" t="s">
        <v>31</v>
      </c>
      <c r="B62" s="2" t="s">
        <v>18</v>
      </c>
      <c r="C62" s="2" t="s">
        <v>241</v>
      </c>
      <c r="D62" s="3">
        <v>42933</v>
      </c>
      <c r="E62" s="2" t="s">
        <v>242</v>
      </c>
      <c r="F62" s="2" t="s">
        <v>184</v>
      </c>
      <c r="G62" s="2" t="s">
        <v>28</v>
      </c>
      <c r="H62" s="4">
        <v>138484.32</v>
      </c>
      <c r="I62" s="4">
        <v>98119.33</v>
      </c>
      <c r="J62" s="2" t="s">
        <v>243</v>
      </c>
      <c r="K62" s="2" t="s">
        <v>244</v>
      </c>
      <c r="L62" s="3">
        <v>41668</v>
      </c>
      <c r="M62" s="2" t="s">
        <v>45</v>
      </c>
      <c r="N62" s="3">
        <v>30257</v>
      </c>
      <c r="O62" s="2">
        <f>2769.32+2769.32+2586.11+2493.14+2451.53+2451.53+4372.94+4372.94+4372.94+4372.94+774.95+2214.15+2380.21+2380.21+2769.32+2774.47</f>
        <v>46306.02</v>
      </c>
      <c r="P62" s="11">
        <f>I62-O62</f>
        <v>51813.310000000005</v>
      </c>
    </row>
    <row r="63" spans="1:16" ht="187.2" x14ac:dyDescent="0.3">
      <c r="A63" s="2" t="s">
        <v>31</v>
      </c>
      <c r="B63" s="2" t="s">
        <v>18</v>
      </c>
      <c r="C63" s="2" t="s">
        <v>245</v>
      </c>
      <c r="D63" s="3">
        <v>42887</v>
      </c>
      <c r="E63" s="2" t="s">
        <v>246</v>
      </c>
      <c r="F63" s="2" t="s">
        <v>94</v>
      </c>
      <c r="G63" s="2" t="s">
        <v>28</v>
      </c>
      <c r="H63" s="4">
        <v>162404.07999999999</v>
      </c>
      <c r="I63" s="4">
        <v>55202.9</v>
      </c>
      <c r="J63" s="2" t="s">
        <v>247</v>
      </c>
      <c r="K63" s="2" t="s">
        <v>248</v>
      </c>
      <c r="L63" s="3">
        <v>42807</v>
      </c>
      <c r="M63" s="2" t="s">
        <v>97</v>
      </c>
      <c r="N63" s="3">
        <v>21013</v>
      </c>
      <c r="O63" s="2">
        <v>0</v>
      </c>
      <c r="P63" s="11">
        <f>I63-O63</f>
        <v>55202.9</v>
      </c>
    </row>
    <row r="64" spans="1:16" ht="187.2" x14ac:dyDescent="0.3">
      <c r="A64" s="2" t="s">
        <v>31</v>
      </c>
      <c r="B64" s="2" t="s">
        <v>18</v>
      </c>
      <c r="C64" s="2" t="s">
        <v>249</v>
      </c>
      <c r="D64" s="3">
        <v>42887</v>
      </c>
      <c r="E64" s="2" t="s">
        <v>250</v>
      </c>
      <c r="F64" s="2" t="s">
        <v>94</v>
      </c>
      <c r="G64" s="2" t="s">
        <v>28</v>
      </c>
      <c r="H64" s="4">
        <v>296218.5</v>
      </c>
      <c r="I64" s="4">
        <v>144503.79</v>
      </c>
      <c r="J64" s="2" t="s">
        <v>251</v>
      </c>
      <c r="K64" s="2" t="s">
        <v>106</v>
      </c>
      <c r="L64" s="3">
        <v>42807</v>
      </c>
      <c r="M64" s="2" t="s">
        <v>97</v>
      </c>
      <c r="N64" s="3">
        <v>26312</v>
      </c>
      <c r="O64" s="2">
        <v>0</v>
      </c>
      <c r="P64" s="11">
        <f>I64-O64</f>
        <v>144503.79</v>
      </c>
    </row>
    <row r="65" spans="1:16" ht="187.2" x14ac:dyDescent="0.3">
      <c r="A65" s="2" t="s">
        <v>31</v>
      </c>
      <c r="B65" s="2" t="s">
        <v>18</v>
      </c>
      <c r="C65" s="2" t="s">
        <v>252</v>
      </c>
      <c r="D65" s="3">
        <v>42831</v>
      </c>
      <c r="E65" s="2" t="s">
        <v>253</v>
      </c>
      <c r="F65" s="2" t="s">
        <v>184</v>
      </c>
      <c r="G65" s="2" t="s">
        <v>28</v>
      </c>
      <c r="H65" s="4">
        <v>39719.49</v>
      </c>
      <c r="I65" s="4">
        <v>33493.449999999997</v>
      </c>
      <c r="J65" s="2" t="s">
        <v>254</v>
      </c>
      <c r="K65" s="2" t="s">
        <v>255</v>
      </c>
      <c r="L65" s="3">
        <v>42723</v>
      </c>
      <c r="M65" s="2" t="s">
        <v>25</v>
      </c>
      <c r="N65" s="3">
        <v>31644</v>
      </c>
      <c r="O65" s="2">
        <f>865.8+95.91+554.28+753.8+760.22+22.37+1266.44+1043.92+837.06+280.76+393.48+707.42+748.61+979.67+1126.61+1126.56+1030.67</f>
        <v>12593.58</v>
      </c>
      <c r="P65" s="11">
        <f>I65-O65</f>
        <v>20899.869999999995</v>
      </c>
    </row>
    <row r="66" spans="1:16" ht="187.2" x14ac:dyDescent="0.3">
      <c r="A66" s="2" t="s">
        <v>31</v>
      </c>
      <c r="B66" s="2" t="s">
        <v>18</v>
      </c>
      <c r="C66" s="2" t="s">
        <v>256</v>
      </c>
      <c r="D66" s="3">
        <v>42831</v>
      </c>
      <c r="E66" s="2" t="s">
        <v>257</v>
      </c>
      <c r="F66" s="2" t="s">
        <v>184</v>
      </c>
      <c r="G66" s="2" t="s">
        <v>28</v>
      </c>
      <c r="H66" s="4">
        <v>19130.87</v>
      </c>
      <c r="I66" s="4">
        <v>19096.599999999999</v>
      </c>
      <c r="J66" s="2" t="s">
        <v>258</v>
      </c>
      <c r="K66" s="2" t="s">
        <v>259</v>
      </c>
      <c r="L66" s="3">
        <v>42723</v>
      </c>
      <c r="M66" s="2" t="s">
        <v>25</v>
      </c>
      <c r="N66" s="3">
        <v>35350</v>
      </c>
      <c r="O66" s="2">
        <v>0</v>
      </c>
      <c r="P66" s="11">
        <f>I66-O66</f>
        <v>19096.599999999999</v>
      </c>
    </row>
    <row r="67" spans="1:16" ht="187.2" x14ac:dyDescent="0.3">
      <c r="A67" s="2" t="s">
        <v>31</v>
      </c>
      <c r="B67" s="2" t="s">
        <v>18</v>
      </c>
      <c r="C67" s="2" t="s">
        <v>260</v>
      </c>
      <c r="D67" s="3">
        <v>42831</v>
      </c>
      <c r="E67" s="2" t="s">
        <v>261</v>
      </c>
      <c r="F67" s="2" t="s">
        <v>184</v>
      </c>
      <c r="G67" s="2" t="s">
        <v>28</v>
      </c>
      <c r="H67" s="4">
        <v>75898.81</v>
      </c>
      <c r="I67" s="4">
        <v>45460.33</v>
      </c>
      <c r="J67" s="2" t="s">
        <v>262</v>
      </c>
      <c r="K67" s="2" t="s">
        <v>263</v>
      </c>
      <c r="L67" s="3">
        <v>42702</v>
      </c>
      <c r="M67" s="2" t="s">
        <v>25</v>
      </c>
      <c r="N67" s="3">
        <v>21879</v>
      </c>
      <c r="O67" s="2">
        <f>38.37+93.55+35.56+61.26+2.88+4.73+23.97+90.4+160.65+180.87+2604.61+2.88+4.73+23.97+35.56+38.37+61.26+90.4+93.55+160.65+180.87+668.27+93.55+61.26+160.65+180.87+2.88+4.73+35.56+4.6+87.89+0.8+23.3+34.57+37.3+59.57+90.96+156.2+175.86+4.6+23.3+34.57+37.3+59.57+87.89+90.96+156.2+5.59+125.05+754.04+116.09+133.94+634.65+884.67+43.44+0.01+3.52+5.77+29.27+74.82+110.4+114.25+196.2+220.9+232.99+510.75+692.24+692.24+692.24+196.21+61.26+131.92+2.88+4.73+23.97+90.4+180.87+692.24</f>
        <v>14019.849999999999</v>
      </c>
      <c r="P67" s="11">
        <f>I67-O67</f>
        <v>31440.480000000003</v>
      </c>
    </row>
    <row r="68" spans="1:16" ht="187.2" x14ac:dyDescent="0.3">
      <c r="A68" s="2" t="s">
        <v>31</v>
      </c>
      <c r="B68" s="2" t="s">
        <v>18</v>
      </c>
      <c r="C68" s="2" t="s">
        <v>264</v>
      </c>
      <c r="D68" s="3">
        <v>42831</v>
      </c>
      <c r="E68" s="2" t="s">
        <v>265</v>
      </c>
      <c r="F68" s="2" t="s">
        <v>184</v>
      </c>
      <c r="G68" s="2" t="s">
        <v>28</v>
      </c>
      <c r="H68" s="4">
        <v>75898.81</v>
      </c>
      <c r="I68" s="4">
        <v>45460.33</v>
      </c>
      <c r="J68" s="2" t="s">
        <v>262</v>
      </c>
      <c r="K68" s="2" t="s">
        <v>263</v>
      </c>
      <c r="L68" s="3">
        <v>42702</v>
      </c>
      <c r="M68" s="2" t="s">
        <v>25</v>
      </c>
      <c r="N68" s="3">
        <v>31113</v>
      </c>
      <c r="O68" s="2">
        <v>0</v>
      </c>
      <c r="P68" s="11">
        <f>I68-O68</f>
        <v>45460.33</v>
      </c>
    </row>
    <row r="69" spans="1:16" ht="187.2" x14ac:dyDescent="0.3">
      <c r="A69" s="2" t="s">
        <v>31</v>
      </c>
      <c r="B69" s="2" t="s">
        <v>18</v>
      </c>
      <c r="C69" s="2" t="s">
        <v>266</v>
      </c>
      <c r="D69" s="3">
        <v>42797</v>
      </c>
      <c r="E69" s="2" t="s">
        <v>267</v>
      </c>
      <c r="F69" s="2" t="s">
        <v>94</v>
      </c>
      <c r="G69" s="2" t="s">
        <v>28</v>
      </c>
      <c r="H69" s="4">
        <v>133208.79</v>
      </c>
      <c r="I69" s="4">
        <v>101246.66</v>
      </c>
      <c r="J69" s="2" t="s">
        <v>268</v>
      </c>
      <c r="K69" s="2" t="s">
        <v>269</v>
      </c>
      <c r="L69" s="3">
        <v>42730</v>
      </c>
      <c r="M69" s="2" t="s">
        <v>97</v>
      </c>
      <c r="N69" s="3">
        <v>20668</v>
      </c>
      <c r="O69" s="2">
        <v>0</v>
      </c>
      <c r="P69" s="11">
        <f>I69-O69</f>
        <v>101246.66</v>
      </c>
    </row>
    <row r="70" spans="1:16" ht="187.2" x14ac:dyDescent="0.3">
      <c r="A70" s="2" t="s">
        <v>31</v>
      </c>
      <c r="B70" s="2" t="s">
        <v>18</v>
      </c>
      <c r="C70" s="2" t="s">
        <v>270</v>
      </c>
      <c r="D70" s="3">
        <v>42779</v>
      </c>
      <c r="E70" s="2" t="s">
        <v>119</v>
      </c>
      <c r="F70" s="2" t="s">
        <v>94</v>
      </c>
      <c r="G70" s="2" t="s">
        <v>28</v>
      </c>
      <c r="H70" s="4">
        <v>152885.84</v>
      </c>
      <c r="I70" s="4">
        <v>12625.08</v>
      </c>
      <c r="J70" s="2" t="s">
        <v>120</v>
      </c>
      <c r="K70" s="2" t="s">
        <v>271</v>
      </c>
      <c r="L70" s="3">
        <v>42692</v>
      </c>
      <c r="M70" s="2" t="s">
        <v>117</v>
      </c>
      <c r="N70" s="3">
        <v>18451</v>
      </c>
      <c r="O70" s="2">
        <v>0</v>
      </c>
      <c r="P70" s="11">
        <f>I70-O70</f>
        <v>12625.08</v>
      </c>
    </row>
    <row r="71" spans="1:16" ht="187.2" x14ac:dyDescent="0.3">
      <c r="A71" s="2" t="s">
        <v>31</v>
      </c>
      <c r="B71" s="2" t="s">
        <v>18</v>
      </c>
      <c r="C71" s="2" t="s">
        <v>272</v>
      </c>
      <c r="D71" s="3">
        <v>42779</v>
      </c>
      <c r="E71" s="2" t="s">
        <v>273</v>
      </c>
      <c r="F71" s="2" t="s">
        <v>94</v>
      </c>
      <c r="G71" s="2" t="s">
        <v>28</v>
      </c>
      <c r="H71" s="4">
        <v>59143.18</v>
      </c>
      <c r="I71" s="4">
        <v>34399.29</v>
      </c>
      <c r="J71" s="2" t="s">
        <v>274</v>
      </c>
      <c r="K71" s="2" t="s">
        <v>275</v>
      </c>
      <c r="L71" s="3">
        <v>42692</v>
      </c>
      <c r="M71" s="2" t="s">
        <v>117</v>
      </c>
      <c r="N71" s="3">
        <v>29689</v>
      </c>
      <c r="O71" s="2">
        <v>0</v>
      </c>
      <c r="P71" s="11">
        <f>I71-O71</f>
        <v>34399.29</v>
      </c>
    </row>
    <row r="72" spans="1:16" ht="187.2" x14ac:dyDescent="0.3">
      <c r="A72" s="2" t="s">
        <v>17</v>
      </c>
      <c r="B72" s="2" t="s">
        <v>18</v>
      </c>
      <c r="C72" s="2" t="s">
        <v>276</v>
      </c>
      <c r="D72" s="3">
        <v>42774</v>
      </c>
      <c r="E72" s="2" t="s">
        <v>277</v>
      </c>
      <c r="F72" s="2" t="s">
        <v>184</v>
      </c>
      <c r="G72" s="2" t="s">
        <v>28</v>
      </c>
      <c r="H72" s="4">
        <v>53224.2</v>
      </c>
      <c r="I72" s="4">
        <v>53224.2</v>
      </c>
      <c r="J72" s="2" t="s">
        <v>278</v>
      </c>
      <c r="K72" s="2" t="s">
        <v>279</v>
      </c>
      <c r="L72" s="3">
        <v>42669</v>
      </c>
      <c r="M72" s="2" t="s">
        <v>25</v>
      </c>
      <c r="N72" s="3">
        <v>31635</v>
      </c>
      <c r="O72" s="2">
        <f>355.22+261.37+375.11+93.45+435.45+0.69+224.33+83.36+252.91+285.13+209.22+28.2</f>
        <v>2604.4399999999996</v>
      </c>
      <c r="P72" s="11">
        <f>I72-O72</f>
        <v>50619.759999999995</v>
      </c>
    </row>
    <row r="73" spans="1:16" ht="187.2" x14ac:dyDescent="0.3">
      <c r="A73" s="2" t="s">
        <v>17</v>
      </c>
      <c r="B73" s="2" t="s">
        <v>18</v>
      </c>
      <c r="C73" s="2" t="s">
        <v>280</v>
      </c>
      <c r="D73" s="3">
        <v>42774</v>
      </c>
      <c r="E73" s="2" t="s">
        <v>281</v>
      </c>
      <c r="F73" s="2" t="s">
        <v>184</v>
      </c>
      <c r="G73" s="2" t="s">
        <v>28</v>
      </c>
      <c r="H73" s="4">
        <v>16071.06</v>
      </c>
      <c r="I73" s="4">
        <v>15362.25</v>
      </c>
      <c r="J73" s="2" t="s">
        <v>282</v>
      </c>
      <c r="K73" s="2" t="s">
        <v>283</v>
      </c>
      <c r="L73" s="3">
        <v>42710</v>
      </c>
      <c r="M73" s="2" t="s">
        <v>25</v>
      </c>
      <c r="N73" s="3">
        <v>29543</v>
      </c>
      <c r="O73" s="2">
        <f>185+173.79+197.51+542.89+218.45+218.45+364.17+894.08+1206.43+126.26+822.42+409.12+789.96+633.19+633.19+248.83+181.12</f>
        <v>7844.8600000000015</v>
      </c>
      <c r="P73" s="11">
        <f>I73-O73</f>
        <v>7517.3899999999985</v>
      </c>
    </row>
    <row r="74" spans="1:16" ht="187.2" x14ac:dyDescent="0.3">
      <c r="A74" s="2" t="s">
        <v>31</v>
      </c>
      <c r="B74" s="2" t="s">
        <v>18</v>
      </c>
      <c r="C74" s="2" t="s">
        <v>284</v>
      </c>
      <c r="D74" s="3">
        <v>42709</v>
      </c>
      <c r="E74" s="2" t="s">
        <v>285</v>
      </c>
      <c r="F74" s="2" t="s">
        <v>94</v>
      </c>
      <c r="G74" s="2" t="s">
        <v>28</v>
      </c>
      <c r="H74" s="4">
        <v>147695.44</v>
      </c>
      <c r="I74" s="4">
        <v>58453.02</v>
      </c>
      <c r="J74" s="2" t="s">
        <v>286</v>
      </c>
      <c r="K74" s="2" t="s">
        <v>287</v>
      </c>
      <c r="L74" s="3">
        <v>42509</v>
      </c>
      <c r="M74" s="2" t="s">
        <v>102</v>
      </c>
      <c r="N74" s="3">
        <v>22051</v>
      </c>
      <c r="O74" s="2">
        <v>0</v>
      </c>
      <c r="P74" s="11">
        <f>I74-O74</f>
        <v>58453.02</v>
      </c>
    </row>
    <row r="75" spans="1:16" ht="187.2" x14ac:dyDescent="0.3">
      <c r="A75" s="2" t="s">
        <v>31</v>
      </c>
      <c r="B75" s="2" t="s">
        <v>18</v>
      </c>
      <c r="C75" s="2" t="s">
        <v>288</v>
      </c>
      <c r="D75" s="3">
        <v>42705</v>
      </c>
      <c r="E75" s="2" t="s">
        <v>289</v>
      </c>
      <c r="F75" s="2" t="s">
        <v>184</v>
      </c>
      <c r="G75" s="2" t="s">
        <v>28</v>
      </c>
      <c r="H75" s="4">
        <v>16347.3</v>
      </c>
      <c r="I75" s="4">
        <v>13056.62</v>
      </c>
      <c r="J75" s="2" t="s">
        <v>290</v>
      </c>
      <c r="K75" s="2" t="s">
        <v>291</v>
      </c>
      <c r="L75" s="3">
        <v>42643</v>
      </c>
      <c r="M75" s="2" t="s">
        <v>25</v>
      </c>
      <c r="N75" s="3">
        <v>29076</v>
      </c>
      <c r="O75" s="2">
        <v>0</v>
      </c>
      <c r="P75" s="11">
        <f>I75-O75</f>
        <v>13056.62</v>
      </c>
    </row>
    <row r="76" spans="1:16" ht="187.2" x14ac:dyDescent="0.3">
      <c r="A76" s="2" t="s">
        <v>17</v>
      </c>
      <c r="B76" s="2" t="s">
        <v>18</v>
      </c>
      <c r="C76" s="2" t="s">
        <v>292</v>
      </c>
      <c r="D76" s="3">
        <v>42705</v>
      </c>
      <c r="E76" s="2" t="s">
        <v>293</v>
      </c>
      <c r="F76" s="2" t="s">
        <v>184</v>
      </c>
      <c r="G76" s="2" t="s">
        <v>28</v>
      </c>
      <c r="H76" s="4">
        <v>27800.77</v>
      </c>
      <c r="I76" s="4">
        <v>19996.54</v>
      </c>
      <c r="J76" s="2" t="s">
        <v>294</v>
      </c>
      <c r="K76" s="2" t="s">
        <v>295</v>
      </c>
      <c r="L76" s="3">
        <v>42643</v>
      </c>
      <c r="M76" s="2" t="s">
        <v>25</v>
      </c>
      <c r="N76" s="3">
        <v>26043</v>
      </c>
      <c r="O76" s="2">
        <f>261.4+301.63+299.12+431.04+112.52+0.03+0.15+105.19+105.19+472.01+8.23+0.3+1.32+5.18+11.54+19.05+19.05+252.47+5.31+328.99+114.63+403.68+196.14+301.04+270.7</f>
        <v>4025.91</v>
      </c>
      <c r="P76" s="11">
        <f>I76-O76</f>
        <v>15970.630000000001</v>
      </c>
    </row>
    <row r="77" spans="1:16" ht="187.2" x14ac:dyDescent="0.3">
      <c r="A77" s="2" t="s">
        <v>17</v>
      </c>
      <c r="B77" s="2" t="s">
        <v>18</v>
      </c>
      <c r="C77" s="2" t="s">
        <v>296</v>
      </c>
      <c r="D77" s="3">
        <v>42705</v>
      </c>
      <c r="E77" s="2" t="s">
        <v>297</v>
      </c>
      <c r="F77" s="2" t="s">
        <v>184</v>
      </c>
      <c r="G77" s="2" t="s">
        <v>28</v>
      </c>
      <c r="H77" s="4">
        <v>51774.58</v>
      </c>
      <c r="I77" s="4">
        <v>30301.48</v>
      </c>
      <c r="J77" s="2" t="s">
        <v>298</v>
      </c>
      <c r="K77" s="2" t="s">
        <v>299</v>
      </c>
      <c r="L77" s="3">
        <v>42643</v>
      </c>
      <c r="M77" s="2" t="s">
        <v>25</v>
      </c>
      <c r="N77" s="3">
        <v>30409</v>
      </c>
      <c r="O77" s="2">
        <f>449.15+2.71+509.17+591.38+898.12+43.09+92.86+338.39+819.71+227.35+2.03+18.04+41.12+165.6+920.03+1246.19+827.92+803.15+777.2+826.41+259.37+567.49+553.37+656.66+634.97</f>
        <v>12271.480000000001</v>
      </c>
      <c r="P77" s="11">
        <f>I77-O77</f>
        <v>18030</v>
      </c>
    </row>
    <row r="78" spans="1:16" ht="187.2" x14ac:dyDescent="0.3">
      <c r="A78" s="2" t="s">
        <v>31</v>
      </c>
      <c r="B78" s="2" t="s">
        <v>18</v>
      </c>
      <c r="C78" s="2" t="s">
        <v>300</v>
      </c>
      <c r="D78" s="3">
        <v>42692</v>
      </c>
      <c r="E78" s="2" t="s">
        <v>301</v>
      </c>
      <c r="F78" s="2" t="s">
        <v>94</v>
      </c>
      <c r="G78" s="2" t="s">
        <v>28</v>
      </c>
      <c r="H78" s="4">
        <v>272811.40000000002</v>
      </c>
      <c r="I78" s="4">
        <v>137768.01999999999</v>
      </c>
      <c r="J78" s="2" t="s">
        <v>302</v>
      </c>
      <c r="K78" s="2" t="s">
        <v>303</v>
      </c>
      <c r="L78" s="3">
        <v>42653</v>
      </c>
      <c r="M78" s="2" t="s">
        <v>97</v>
      </c>
      <c r="N78" s="3">
        <v>19853</v>
      </c>
      <c r="O78" s="2">
        <v>0</v>
      </c>
      <c r="P78" s="11">
        <f>I78-O78</f>
        <v>137768.01999999999</v>
      </c>
    </row>
    <row r="79" spans="1:16" ht="187.2" x14ac:dyDescent="0.3">
      <c r="A79" s="2" t="s">
        <v>31</v>
      </c>
      <c r="B79" s="2" t="s">
        <v>18</v>
      </c>
      <c r="C79" s="2" t="s">
        <v>304</v>
      </c>
      <c r="D79" s="3">
        <v>42656</v>
      </c>
      <c r="E79" s="2" t="s">
        <v>305</v>
      </c>
      <c r="F79" s="2" t="s">
        <v>184</v>
      </c>
      <c r="G79" s="2" t="s">
        <v>28</v>
      </c>
      <c r="H79" s="4">
        <v>40234.67</v>
      </c>
      <c r="I79" s="4">
        <v>4969.33</v>
      </c>
      <c r="J79" s="2" t="s">
        <v>306</v>
      </c>
      <c r="K79" s="2" t="s">
        <v>307</v>
      </c>
      <c r="L79" s="3">
        <v>42409</v>
      </c>
      <c r="M79" s="2" t="s">
        <v>45</v>
      </c>
      <c r="N79" s="3">
        <v>33644</v>
      </c>
      <c r="O79" s="2">
        <v>0</v>
      </c>
      <c r="P79" s="11">
        <f>I79-O79</f>
        <v>4969.33</v>
      </c>
    </row>
    <row r="80" spans="1:16" ht="187.2" x14ac:dyDescent="0.3">
      <c r="A80" s="2" t="s">
        <v>17</v>
      </c>
      <c r="B80" s="2" t="s">
        <v>18</v>
      </c>
      <c r="C80" s="2" t="s">
        <v>308</v>
      </c>
      <c r="D80" s="3">
        <v>42656</v>
      </c>
      <c r="E80" s="2" t="s">
        <v>309</v>
      </c>
      <c r="F80" s="2" t="s">
        <v>184</v>
      </c>
      <c r="G80" s="2" t="s">
        <v>28</v>
      </c>
      <c r="H80" s="4">
        <v>177987.82</v>
      </c>
      <c r="I80" s="4">
        <v>119242.11</v>
      </c>
      <c r="J80" s="2" t="s">
        <v>310</v>
      </c>
      <c r="K80" s="2" t="s">
        <v>311</v>
      </c>
      <c r="L80" s="3">
        <v>42227</v>
      </c>
      <c r="M80" s="2" t="s">
        <v>45</v>
      </c>
      <c r="N80" s="3">
        <v>25570</v>
      </c>
      <c r="O80" s="2">
        <f>1541.83+1633.15+1594.2+1541.83+3.69+1173.16+1.76+293.95+1358.5+0.03+689.43+1778.11+1587.09+1678.74+1580.53+2135.4+871.05+1633.15+1637.64</f>
        <v>22733.24</v>
      </c>
      <c r="P80" s="11">
        <f>I80-O80</f>
        <v>96508.87</v>
      </c>
    </row>
    <row r="81" spans="1:16" ht="187.2" x14ac:dyDescent="0.3">
      <c r="A81" s="2" t="s">
        <v>17</v>
      </c>
      <c r="B81" s="2" t="s">
        <v>18</v>
      </c>
      <c r="C81" s="2" t="s">
        <v>312</v>
      </c>
      <c r="D81" s="3">
        <v>42656</v>
      </c>
      <c r="E81" s="2" t="s">
        <v>313</v>
      </c>
      <c r="F81" s="2" t="s">
        <v>184</v>
      </c>
      <c r="G81" s="2" t="s">
        <v>28</v>
      </c>
      <c r="H81" s="4">
        <v>177987.82</v>
      </c>
      <c r="I81" s="4">
        <v>119242.11</v>
      </c>
      <c r="J81" s="2" t="s">
        <v>314</v>
      </c>
      <c r="K81" s="2" t="s">
        <v>315</v>
      </c>
      <c r="L81" s="3">
        <v>42227</v>
      </c>
      <c r="M81" s="2" t="s">
        <v>45</v>
      </c>
      <c r="N81" s="3">
        <v>32685</v>
      </c>
      <c r="O81" s="2">
        <f>3322.07</f>
        <v>3322.07</v>
      </c>
      <c r="P81" s="11">
        <f>I81-O81</f>
        <v>115920.04</v>
      </c>
    </row>
    <row r="82" spans="1:16" ht="187.2" x14ac:dyDescent="0.3">
      <c r="A82" s="2" t="s">
        <v>17</v>
      </c>
      <c r="B82" s="2" t="s">
        <v>18</v>
      </c>
      <c r="C82" s="2" t="s">
        <v>316</v>
      </c>
      <c r="D82" s="3">
        <v>42656</v>
      </c>
      <c r="E82" s="2" t="s">
        <v>317</v>
      </c>
      <c r="F82" s="2" t="s">
        <v>184</v>
      </c>
      <c r="G82" s="2" t="s">
        <v>28</v>
      </c>
      <c r="H82" s="4">
        <v>87885.88</v>
      </c>
      <c r="I82" s="4">
        <v>84414.13</v>
      </c>
      <c r="J82" s="2" t="s">
        <v>318</v>
      </c>
      <c r="K82" s="2" t="s">
        <v>319</v>
      </c>
      <c r="L82" s="3">
        <v>41799</v>
      </c>
      <c r="M82" s="2" t="s">
        <v>45</v>
      </c>
      <c r="N82" s="3">
        <v>20868</v>
      </c>
      <c r="O82" s="2">
        <f>129.67+130.18+130.18+43.6+121.64+129.67+129.67+129.67+129.67+129.67</f>
        <v>1203.6200000000001</v>
      </c>
      <c r="P82" s="11">
        <f>I82-O82</f>
        <v>83210.510000000009</v>
      </c>
    </row>
    <row r="83" spans="1:16" ht="187.2" x14ac:dyDescent="0.3">
      <c r="A83" s="2" t="s">
        <v>31</v>
      </c>
      <c r="B83" s="2" t="s">
        <v>18</v>
      </c>
      <c r="C83" s="2" t="s">
        <v>320</v>
      </c>
      <c r="D83" s="3">
        <v>42628</v>
      </c>
      <c r="E83" s="2" t="s">
        <v>158</v>
      </c>
      <c r="F83" s="2" t="s">
        <v>94</v>
      </c>
      <c r="G83" s="2" t="s">
        <v>28</v>
      </c>
      <c r="H83" s="4">
        <v>192645.73</v>
      </c>
      <c r="I83" s="4">
        <v>175795.61</v>
      </c>
      <c r="J83" s="2" t="s">
        <v>145</v>
      </c>
      <c r="K83" s="2" t="s">
        <v>321</v>
      </c>
      <c r="L83" s="3">
        <v>42572</v>
      </c>
      <c r="M83" s="2" t="s">
        <v>102</v>
      </c>
      <c r="N83" s="3">
        <v>21483</v>
      </c>
      <c r="O83" s="2">
        <v>0</v>
      </c>
      <c r="P83" s="11">
        <f>I83-O83</f>
        <v>175795.61</v>
      </c>
    </row>
    <row r="84" spans="1:16" ht="187.2" x14ac:dyDescent="0.3">
      <c r="A84" s="2" t="s">
        <v>31</v>
      </c>
      <c r="B84" s="2" t="s">
        <v>18</v>
      </c>
      <c r="C84" s="2" t="s">
        <v>322</v>
      </c>
      <c r="D84" s="3">
        <v>42628</v>
      </c>
      <c r="E84" s="2" t="s">
        <v>144</v>
      </c>
      <c r="F84" s="2" t="s">
        <v>94</v>
      </c>
      <c r="G84" s="2" t="s">
        <v>28</v>
      </c>
      <c r="H84" s="4">
        <v>192685.74</v>
      </c>
      <c r="I84" s="4">
        <v>175942.15</v>
      </c>
      <c r="J84" s="2" t="s">
        <v>323</v>
      </c>
      <c r="K84" s="2" t="s">
        <v>324</v>
      </c>
      <c r="L84" s="3">
        <v>42572</v>
      </c>
      <c r="M84" s="2" t="s">
        <v>102</v>
      </c>
      <c r="N84" s="3">
        <v>22812</v>
      </c>
      <c r="O84" s="2">
        <v>0</v>
      </c>
      <c r="P84" s="11">
        <f>I84-O84</f>
        <v>175942.15</v>
      </c>
    </row>
    <row r="85" spans="1:16" ht="187.2" x14ac:dyDescent="0.3">
      <c r="A85" s="2" t="s">
        <v>31</v>
      </c>
      <c r="B85" s="2" t="s">
        <v>18</v>
      </c>
      <c r="C85" s="2" t="s">
        <v>325</v>
      </c>
      <c r="D85" s="3">
        <v>42530</v>
      </c>
      <c r="E85" s="2" t="s">
        <v>326</v>
      </c>
      <c r="F85" s="2" t="s">
        <v>184</v>
      </c>
      <c r="G85" s="2" t="s">
        <v>28</v>
      </c>
      <c r="H85" s="4">
        <v>62847.25</v>
      </c>
      <c r="I85" s="4">
        <v>18749.060000000001</v>
      </c>
      <c r="J85" s="2" t="s">
        <v>327</v>
      </c>
      <c r="K85" s="2" t="s">
        <v>328</v>
      </c>
      <c r="L85" s="3">
        <v>42271</v>
      </c>
      <c r="M85" s="2" t="s">
        <v>329</v>
      </c>
      <c r="N85" s="3">
        <v>20518</v>
      </c>
      <c r="O85" s="2">
        <f>9.99+116.46+9.99+312.8+89.93+9.99+116.46+11.8+89.93+312.8+567.16+567.16+540.98+567.16+116.46+312.8+9.42+11.13+84.8+109.81+294.94+534.79+11.13+84.8+534.79+9.42+109.81+294.94+58.16+839+897.16+761.45+135.71+330.14+567.02+67.78+829.38+956.39+7.81+9.23+70.35+91.1+182.38+443.68+524.84+372.82+11.8+567.16</f>
        <v>13565.009999999997</v>
      </c>
      <c r="P85" s="11">
        <f>I85-O85</f>
        <v>5184.0500000000047</v>
      </c>
    </row>
    <row r="86" spans="1:16" ht="187.2" x14ac:dyDescent="0.3">
      <c r="A86" s="2" t="s">
        <v>31</v>
      </c>
      <c r="B86" s="2" t="s">
        <v>18</v>
      </c>
      <c r="C86" s="2" t="s">
        <v>330</v>
      </c>
      <c r="D86" s="3">
        <v>42485</v>
      </c>
      <c r="E86" s="2" t="s">
        <v>331</v>
      </c>
      <c r="F86" s="2" t="s">
        <v>94</v>
      </c>
      <c r="G86" s="2" t="s">
        <v>28</v>
      </c>
      <c r="H86" s="4">
        <v>123908.6</v>
      </c>
      <c r="I86" s="4">
        <v>59052.84</v>
      </c>
      <c r="J86" s="2" t="s">
        <v>332</v>
      </c>
      <c r="K86" s="2" t="s">
        <v>333</v>
      </c>
      <c r="L86" s="3">
        <v>42472</v>
      </c>
      <c r="M86" s="2" t="s">
        <v>102</v>
      </c>
      <c r="N86" s="3">
        <v>20133</v>
      </c>
      <c r="O86" s="2">
        <v>0</v>
      </c>
      <c r="P86" s="11">
        <f>I86-O86</f>
        <v>59052.84</v>
      </c>
    </row>
    <row r="87" spans="1:16" ht="187.2" x14ac:dyDescent="0.3">
      <c r="A87" s="2" t="s">
        <v>31</v>
      </c>
      <c r="B87" s="2" t="s">
        <v>18</v>
      </c>
      <c r="C87" s="2" t="s">
        <v>334</v>
      </c>
      <c r="D87" s="3">
        <v>42466</v>
      </c>
      <c r="E87" s="2" t="s">
        <v>132</v>
      </c>
      <c r="F87" s="2" t="s">
        <v>94</v>
      </c>
      <c r="G87" s="2" t="s">
        <v>28</v>
      </c>
      <c r="H87" s="4">
        <v>186528.02</v>
      </c>
      <c r="I87" s="4">
        <v>20787.28</v>
      </c>
      <c r="J87" s="2" t="s">
        <v>133</v>
      </c>
      <c r="K87" s="2" t="s">
        <v>335</v>
      </c>
      <c r="L87" s="3">
        <v>42451</v>
      </c>
      <c r="M87" s="2" t="s">
        <v>102</v>
      </c>
      <c r="N87" s="3">
        <v>22947</v>
      </c>
      <c r="O87" s="2">
        <v>0</v>
      </c>
      <c r="P87" s="11">
        <f>I87-O87</f>
        <v>20787.28</v>
      </c>
    </row>
    <row r="88" spans="1:16" ht="187.2" x14ac:dyDescent="0.3">
      <c r="A88" s="2" t="s">
        <v>31</v>
      </c>
      <c r="B88" s="2" t="s">
        <v>18</v>
      </c>
      <c r="C88" s="2" t="s">
        <v>336</v>
      </c>
      <c r="D88" s="3">
        <v>42459</v>
      </c>
      <c r="E88" s="2" t="s">
        <v>337</v>
      </c>
      <c r="F88" s="2" t="s">
        <v>94</v>
      </c>
      <c r="G88" s="2" t="s">
        <v>28</v>
      </c>
      <c r="H88" s="4">
        <v>84819.99</v>
      </c>
      <c r="I88" s="4">
        <v>72425.84</v>
      </c>
      <c r="J88" s="2" t="s">
        <v>338</v>
      </c>
      <c r="K88" s="2" t="s">
        <v>339</v>
      </c>
      <c r="L88" s="3">
        <v>42440</v>
      </c>
      <c r="M88" s="2" t="s">
        <v>102</v>
      </c>
      <c r="N88" s="3">
        <v>28215</v>
      </c>
      <c r="O88" s="2">
        <v>0</v>
      </c>
      <c r="P88" s="11">
        <f>I88-O88</f>
        <v>72425.84</v>
      </c>
    </row>
    <row r="89" spans="1:16" ht="187.2" x14ac:dyDescent="0.3">
      <c r="A89" s="2" t="s">
        <v>31</v>
      </c>
      <c r="B89" s="2" t="s">
        <v>18</v>
      </c>
      <c r="C89" s="2" t="s">
        <v>340</v>
      </c>
      <c r="D89" s="3">
        <v>41432</v>
      </c>
      <c r="E89" s="2" t="s">
        <v>136</v>
      </c>
      <c r="F89" s="2" t="s">
        <v>94</v>
      </c>
      <c r="G89" s="2" t="s">
        <v>28</v>
      </c>
      <c r="H89" s="4">
        <v>61347.65</v>
      </c>
      <c r="I89" s="4">
        <v>9740.58</v>
      </c>
      <c r="J89" s="2" t="s">
        <v>137</v>
      </c>
      <c r="K89" s="2">
        <v>422262587</v>
      </c>
      <c r="L89" s="3">
        <v>41390</v>
      </c>
      <c r="M89" s="2" t="s">
        <v>341</v>
      </c>
      <c r="N89" s="3">
        <v>20946</v>
      </c>
      <c r="O89" s="2">
        <v>0</v>
      </c>
      <c r="P89" s="11">
        <f>I89-O89</f>
        <v>9740.58</v>
      </c>
    </row>
    <row r="90" spans="1:16" x14ac:dyDescent="0.3">
      <c r="A90" s="6"/>
      <c r="B90" s="6"/>
    </row>
    <row r="91" spans="1:16" x14ac:dyDescent="0.3">
      <c r="H91" s="1">
        <f>SUM(H5:H90)</f>
        <v>8639975.5500000007</v>
      </c>
      <c r="I91" s="12">
        <f>SUM(I5:I90)</f>
        <v>6276753.9400000013</v>
      </c>
      <c r="O91">
        <f>SUM(O5:O89)</f>
        <v>253818.60000000003</v>
      </c>
      <c r="P91" s="13">
        <f>SUM(P5:P90)</f>
        <v>6022935.3399999999</v>
      </c>
    </row>
    <row r="93" spans="1:16" x14ac:dyDescent="0.3">
      <c r="O93" s="1"/>
    </row>
  </sheetData>
  <mergeCells count="1">
    <mergeCell ref="C1:D1"/>
  </mergeCells>
  <pageMargins left="0.25" right="0.25" top="0.75" bottom="0.75" header="0.3" footer="0.3"/>
  <pageSetup paperSize="9" scale="65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2021-01-14T08:06:18Z</dcterms:modified>
</cp:coreProperties>
</file>